
<file path=[Content_Types].xml><?xml version="1.0" encoding="utf-8"?>
<Types xmlns="http://schemas.openxmlformats.org/package/2006/content-types">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drawings/drawing4.xml" ContentType="application/vnd.openxmlformats-officedocument.drawing+xml"/>
  <Default Extension="png" ContentType="image/png"/>
  <Override PartName="/xl/worksheets/sheet4.xml" ContentType="application/vnd.openxmlformats-officedocument.spreadsheetml.worksheet+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styles.xml" ContentType="application/vnd.openxmlformats-officedocument.spreadsheetml.styles+xml"/>
  <Override PartName="/xl/calcChain.xml" ContentType="application/vnd.openxmlformats-officedocument.spreadsheetml.calcChain+xml"/>
  <Override PartName="/xl/drawings/drawing3.xml" ContentType="application/vnd.openxmlformats-officedocument.drawing+xml"/>
  <Default Extension="jpeg" ContentType="image/jpeg"/>
  <Default Extension="vml" ContentType="application/vnd.openxmlformats-officedocument.vmlDrawing"/>
  <Override PartName="/xl/worksheets/sheet3.xml" ContentType="application/vnd.openxmlformats-officedocument.spreadsheetml.worksheet+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checkCompatibility="1" autoCompressPictures="0"/>
  <bookViews>
    <workbookView xWindow="1980" yWindow="-80" windowWidth="34400" windowHeight="20960" tabRatio="500" activeTab="2"/>
  </bookViews>
  <sheets>
    <sheet name="Home" sheetId="1" r:id="rId1"/>
    <sheet name="Grading Scale" sheetId="2" r:id="rId2"/>
    <sheet name="Report Cards" sheetId="3" r:id="rId3"/>
    <sheet name="Info and Copyright" sheetId="5" r:id="rId4"/>
  </sheets>
  <externalReferences>
    <externalReference r:id="rId5"/>
  </externalReferences>
  <definedNames>
    <definedName name="categories">[1]Home!$B$18:$B$27</definedName>
    <definedName name="name">Home!$B$19:$B$150</definedName>
    <definedName name="Names" localSheetId="3">[1]Home!#REF!</definedName>
    <definedName name="Names">Home!$B$19:$B$150</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20" i="1"/>
  <c r="D21"/>
  <c r="D22"/>
  <c r="K23"/>
  <c r="D23"/>
  <c r="D24"/>
  <c r="D25"/>
  <c r="K26"/>
  <c r="D26"/>
  <c r="K27"/>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9"/>
  <c r="D151"/>
  <c r="S5"/>
  <c r="S7"/>
  <c r="S6"/>
  <c r="S4"/>
  <c r="S3"/>
  <c r="C32"/>
  <c r="C19"/>
  <c r="AI151"/>
  <c r="AH151"/>
  <c r="AG151"/>
  <c r="AF151"/>
  <c r="AE151"/>
  <c r="AD151"/>
  <c r="AC151"/>
  <c r="AB151"/>
  <c r="AA151"/>
  <c r="Z151"/>
  <c r="Y151"/>
  <c r="X151"/>
  <c r="E151"/>
  <c r="F151"/>
  <c r="G151"/>
  <c r="H151"/>
  <c r="I151"/>
  <c r="J151"/>
  <c r="K151"/>
  <c r="L151"/>
  <c r="M151"/>
  <c r="N151"/>
  <c r="O151"/>
  <c r="P151"/>
  <c r="Q151"/>
  <c r="R151"/>
  <c r="S151"/>
  <c r="T151"/>
  <c r="U151"/>
  <c r="V151"/>
  <c r="W151"/>
  <c r="S8"/>
  <c r="S9"/>
  <c r="S10"/>
  <c r="S11"/>
  <c r="S12"/>
  <c r="C28"/>
  <c r="C29"/>
  <c r="C30"/>
  <c r="C31"/>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20"/>
  <c r="C21"/>
  <c r="C22"/>
  <c r="C23"/>
  <c r="C24"/>
  <c r="C25"/>
  <c r="C26"/>
  <c r="C27"/>
  <c r="B7" i="3"/>
  <c r="B8"/>
  <c r="B9"/>
  <c r="B10"/>
  <c r="B11"/>
  <c r="B12"/>
  <c r="B13"/>
  <c r="B14"/>
  <c r="C14"/>
  <c r="D4"/>
  <c r="C4"/>
  <c r="B15"/>
  <c r="B16"/>
  <c r="B17"/>
  <c r="B18"/>
  <c r="B19"/>
  <c r="B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C44"/>
  <c r="C20"/>
  <c r="C9"/>
  <c r="C10"/>
  <c r="C11"/>
  <c r="C12"/>
  <c r="C13"/>
  <c r="C15"/>
  <c r="C16"/>
  <c r="C17"/>
  <c r="C18"/>
  <c r="C19"/>
  <c r="C8"/>
  <c r="C7"/>
  <c r="A7"/>
  <c r="A8"/>
  <c r="A9"/>
  <c r="A10"/>
  <c r="A11"/>
  <c r="A12"/>
  <c r="A13"/>
  <c r="A14"/>
  <c r="A15"/>
  <c r="A16"/>
  <c r="A17"/>
  <c r="A18"/>
  <c r="A19"/>
  <c r="A20"/>
  <c r="A21"/>
  <c r="A22"/>
  <c r="A23"/>
  <c r="A24"/>
  <c r="A25"/>
  <c r="A26"/>
  <c r="A27"/>
  <c r="A28"/>
  <c r="A29"/>
  <c r="A30"/>
  <c r="A31"/>
  <c r="A32"/>
  <c r="A33"/>
  <c r="A34"/>
  <c r="A35"/>
  <c r="A36"/>
  <c r="A37"/>
  <c r="A38"/>
  <c r="A39"/>
  <c r="A40"/>
  <c r="A41"/>
  <c r="A42"/>
  <c r="A43"/>
</calcChain>
</file>

<file path=xl/comments1.xml><?xml version="1.0" encoding="utf-8"?>
<comments xmlns="http://schemas.openxmlformats.org/spreadsheetml/2006/main">
  <authors>
    <author>Brett</author>
  </authors>
  <commentList>
    <comment ref="A4" authorId="0">
      <text>
        <r>
          <rPr>
            <b/>
            <sz val="9"/>
            <color indexed="81"/>
            <rFont val="Verdana"/>
          </rPr>
          <t xml:space="preserve">Chose a name from the dropdown list. </t>
        </r>
      </text>
    </comment>
  </commentList>
</comments>
</file>

<file path=xl/sharedStrings.xml><?xml version="1.0" encoding="utf-8"?>
<sst xmlns="http://schemas.openxmlformats.org/spreadsheetml/2006/main" count="84" uniqueCount="84">
  <si>
    <t>F's</t>
    <phoneticPr fontId="1" type="noConversion"/>
  </si>
  <si>
    <t>Statistics</t>
    <phoneticPr fontId="1" type="noConversion"/>
  </si>
  <si>
    <t>Highest Grade</t>
    <phoneticPr fontId="1" type="noConversion"/>
  </si>
  <si>
    <t>Average Grade</t>
    <phoneticPr fontId="1" type="noConversion"/>
  </si>
  <si>
    <t>Median Grade</t>
    <phoneticPr fontId="1" type="noConversion"/>
  </si>
  <si>
    <t>Lowest Grade</t>
    <phoneticPr fontId="1" type="noConversion"/>
  </si>
  <si>
    <t>A's</t>
    <phoneticPr fontId="1" type="noConversion"/>
  </si>
  <si>
    <t>B's</t>
    <phoneticPr fontId="1" type="noConversion"/>
  </si>
  <si>
    <t>C's</t>
    <phoneticPr fontId="1" type="noConversion"/>
  </si>
  <si>
    <t xml:space="preserve">    Teacher: John Jenkins</t>
    <phoneticPr fontId="1" type="noConversion"/>
  </si>
  <si>
    <t>Averages=</t>
    <phoneticPr fontId="1" type="noConversion"/>
  </si>
  <si>
    <t>Assignments</t>
    <phoneticPr fontId="1" type="noConversion"/>
  </si>
  <si>
    <t>Points Available</t>
    <phoneticPr fontId="1" type="noConversion"/>
  </si>
  <si>
    <t>Points Earned</t>
    <phoneticPr fontId="1" type="noConversion"/>
  </si>
  <si>
    <t>Hydrology 101</t>
    <phoneticPr fontId="1" type="noConversion"/>
  </si>
  <si>
    <t>Notes</t>
    <phoneticPr fontId="1" type="noConversion"/>
  </si>
  <si>
    <t>C-</t>
    <phoneticPr fontId="1" type="noConversion"/>
  </si>
  <si>
    <t>A-</t>
    <phoneticPr fontId="1" type="noConversion"/>
  </si>
  <si>
    <t>B+</t>
    <phoneticPr fontId="1" type="noConversion"/>
  </si>
  <si>
    <t>B-</t>
    <phoneticPr fontId="1" type="noConversion"/>
  </si>
  <si>
    <t>C+</t>
    <phoneticPr fontId="1" type="noConversion"/>
  </si>
  <si>
    <t>D+</t>
    <phoneticPr fontId="1" type="noConversion"/>
  </si>
  <si>
    <t>D-</t>
    <phoneticPr fontId="1" type="noConversion"/>
  </si>
  <si>
    <t>A+</t>
    <phoneticPr fontId="1" type="noConversion"/>
  </si>
  <si>
    <t>A</t>
    <phoneticPr fontId="1" type="noConversion"/>
  </si>
  <si>
    <t>B</t>
    <phoneticPr fontId="1" type="noConversion"/>
  </si>
  <si>
    <t>C</t>
    <phoneticPr fontId="1" type="noConversion"/>
  </si>
  <si>
    <t>D</t>
    <phoneticPr fontId="1" type="noConversion"/>
  </si>
  <si>
    <t>F</t>
    <phoneticPr fontId="1" type="noConversion"/>
  </si>
  <si>
    <t>Grading Scale</t>
    <phoneticPr fontId="1" type="noConversion"/>
  </si>
  <si>
    <t>Minimum Grade</t>
    <phoneticPr fontId="1" type="noConversion"/>
  </si>
  <si>
    <t>Letter Grade</t>
    <phoneticPr fontId="1" type="noConversion"/>
  </si>
  <si>
    <t>Lab 3</t>
  </si>
  <si>
    <t>Lab 4</t>
  </si>
  <si>
    <t>Lab 5</t>
  </si>
  <si>
    <t>Standard Deviation</t>
    <phoneticPr fontId="1" type="noConversion"/>
  </si>
  <si>
    <t>You may not alter this work in any way</t>
    <phoneticPr fontId="1" type="noConversion"/>
  </si>
  <si>
    <t xml:space="preserve">This work may not be used commercially </t>
    <phoneticPr fontId="1" type="noConversion"/>
  </si>
  <si>
    <t>You must attribute the work to yourdataright.com</t>
    <phoneticPr fontId="1" type="noConversion"/>
  </si>
  <si>
    <t>Under the conditions:</t>
    <phoneticPr fontId="1" type="noConversion"/>
  </si>
  <si>
    <t>Kathy Donaldson</t>
    <phoneticPr fontId="1" type="noConversion"/>
  </si>
  <si>
    <t>Share and redistribute this work</t>
    <phoneticPr fontId="1" type="noConversion"/>
  </si>
  <si>
    <t>You are free to:</t>
    <phoneticPr fontId="1" type="noConversion"/>
  </si>
  <si>
    <t>Attribution-NonCommercial-NoDerivs Creative Commons License</t>
    <phoneticPr fontId="1" type="noConversion"/>
  </si>
  <si>
    <t>You Name It</t>
  </si>
  <si>
    <t>Automated Employee Time Sheets</t>
  </si>
  <si>
    <t>Billing Spreadsheets</t>
  </si>
  <si>
    <t>Business Reports</t>
  </si>
  <si>
    <t>Optimization</t>
  </si>
  <si>
    <t>Spreadsheet Programming</t>
  </si>
  <si>
    <t>Data Input</t>
  </si>
  <si>
    <t>Trend Identifiers</t>
  </si>
  <si>
    <t>Statistics</t>
  </si>
  <si>
    <t>Graphs</t>
  </si>
  <si>
    <t>YDR is a consulting firm founded to help you find, process, optimize and display your data. We can build easy to use editable spreadsheet models that store and process data as you type giving instant results or even notices when a threshold is surpassed. These models can be home budgets, business analysis tools, water quality trend identifiers or even dairy manure management systems to name a few. Another option is data optimization. Using your data we can identify which aspects of your business bring in the most profit, how many people you need to complete a job while maximizing profit or anything else you may want to maximize/minimize. At Your Data Right we work closely with all of our clients to make sure you get exactly what you want, for a fraction of the cost</t>
  </si>
  <si>
    <t>Copyright</t>
    <phoneticPr fontId="1" type="noConversion"/>
  </si>
  <si>
    <t>Services </t>
    <phoneticPr fontId="1" type="noConversion"/>
  </si>
  <si>
    <t>Your Data Right</t>
    <phoneticPr fontId="1" type="noConversion"/>
  </si>
  <si>
    <t>Wendy Johnson</t>
  </si>
  <si>
    <t>Assignment Name</t>
    <phoneticPr fontId="1" type="noConversion"/>
  </si>
  <si>
    <t>lab 1</t>
    <phoneticPr fontId="1" type="noConversion"/>
  </si>
  <si>
    <t>Lab 2</t>
    <phoneticPr fontId="1" type="noConversion"/>
  </si>
  <si>
    <t>Lab 6</t>
    <phoneticPr fontId="1" type="noConversion"/>
  </si>
  <si>
    <t>Midterm</t>
    <phoneticPr fontId="1" type="noConversion"/>
  </si>
  <si>
    <t>Lab 8</t>
    <phoneticPr fontId="1" type="noConversion"/>
  </si>
  <si>
    <t>Lab 9</t>
    <phoneticPr fontId="1" type="noConversion"/>
  </si>
  <si>
    <t>Lab 10</t>
    <phoneticPr fontId="1" type="noConversion"/>
  </si>
  <si>
    <t>Lab 11</t>
    <phoneticPr fontId="1" type="noConversion"/>
  </si>
  <si>
    <t>Lab 12</t>
    <phoneticPr fontId="1" type="noConversion"/>
  </si>
  <si>
    <t>Final</t>
    <phoneticPr fontId="1" type="noConversion"/>
  </si>
  <si>
    <t xml:space="preserve">Possible Points </t>
    <phoneticPr fontId="1" type="noConversion"/>
  </si>
  <si>
    <t>John Holmes</t>
    <phoneticPr fontId="1" type="noConversion"/>
  </si>
  <si>
    <t>Len Jacobson</t>
    <phoneticPr fontId="1" type="noConversion"/>
  </si>
  <si>
    <t>Elizabeth White</t>
    <phoneticPr fontId="1" type="noConversion"/>
  </si>
  <si>
    <t>Jaime Elenson</t>
    <phoneticPr fontId="1" type="noConversion"/>
  </si>
  <si>
    <t>Lukas Bender</t>
    <phoneticPr fontId="1" type="noConversion"/>
  </si>
  <si>
    <t>Wendy Johnson</t>
    <phoneticPr fontId="1" type="noConversion"/>
  </si>
  <si>
    <t>Marry Phillips</t>
    <phoneticPr fontId="1" type="noConversion"/>
  </si>
  <si>
    <t>Ken Conner</t>
    <phoneticPr fontId="1" type="noConversion"/>
  </si>
  <si>
    <t xml:space="preserve">                                     With Report Card and Statistics</t>
    <phoneticPr fontId="1" type="noConversion"/>
  </si>
  <si>
    <t xml:space="preserve">  Copyright © yourdataright.com. All rights reserved.</t>
    <phoneticPr fontId="1" type="noConversion"/>
  </si>
  <si>
    <t xml:space="preserve">          Simple Gradebook</t>
    <phoneticPr fontId="1" type="noConversion"/>
  </si>
  <si>
    <t xml:space="preserve">    Year: Spring 2013</t>
    <phoneticPr fontId="1" type="noConversion"/>
  </si>
  <si>
    <t>D's</t>
    <phoneticPr fontId="1" type="noConversion"/>
  </si>
</sst>
</file>

<file path=xl/styles.xml><?xml version="1.0" encoding="utf-8"?>
<styleSheet xmlns="http://schemas.openxmlformats.org/spreadsheetml/2006/main">
  <numFmts count="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0" formatCode="0.0"/>
    <numFmt numFmtId="171" formatCode="0.0%"/>
  </numFmts>
  <fonts count="27">
    <font>
      <sz val="10"/>
      <name val="Verdana"/>
    </font>
    <font>
      <sz val="8"/>
      <name val="Verdana"/>
    </font>
    <font>
      <sz val="14"/>
      <color indexed="63"/>
      <name val="Cambria"/>
    </font>
    <font>
      <sz val="10"/>
      <color indexed="63"/>
      <name val="Verdana"/>
    </font>
    <font>
      <sz val="10"/>
      <color indexed="23"/>
      <name val="Verdana"/>
    </font>
    <font>
      <sz val="18"/>
      <color indexed="23"/>
      <name val="Century"/>
    </font>
    <font>
      <sz val="14"/>
      <color indexed="23"/>
      <name val="Cambria"/>
    </font>
    <font>
      <b/>
      <sz val="10"/>
      <color indexed="23"/>
      <name val="Verdana"/>
    </font>
    <font>
      <sz val="22"/>
      <color indexed="23"/>
      <name val="Century"/>
    </font>
    <font>
      <b/>
      <sz val="9"/>
      <color indexed="81"/>
      <name val="Verdana"/>
    </font>
    <font>
      <sz val="16"/>
      <color indexed="23"/>
      <name val="Verdana"/>
    </font>
    <font>
      <sz val="14"/>
      <color indexed="63"/>
      <name val="Verdana"/>
    </font>
    <font>
      <sz val="20"/>
      <color indexed="23"/>
      <name val="Verdana"/>
    </font>
    <font>
      <b/>
      <sz val="18"/>
      <color indexed="23"/>
      <name val="Calibri"/>
    </font>
    <font>
      <sz val="10"/>
      <color indexed="18"/>
      <name val="Verdana"/>
    </font>
    <font>
      <sz val="28"/>
      <name val="Verdana"/>
    </font>
    <font>
      <sz val="11"/>
      <color indexed="52"/>
      <name val="Verdana"/>
    </font>
    <font>
      <i/>
      <sz val="42"/>
      <color indexed="63"/>
      <name val="Arial"/>
    </font>
    <font>
      <i/>
      <sz val="22"/>
      <color indexed="52"/>
      <name val="Cambria"/>
    </font>
    <font>
      <i/>
      <sz val="8"/>
      <color indexed="23"/>
      <name val="Verdana"/>
    </font>
    <font>
      <u/>
      <sz val="10"/>
      <color indexed="12"/>
      <name val="Verdana"/>
    </font>
    <font>
      <sz val="11"/>
      <color indexed="9"/>
      <name val="Calibri"/>
    </font>
    <font>
      <sz val="12"/>
      <color indexed="23"/>
      <name val="Verdana"/>
    </font>
    <font>
      <b/>
      <sz val="12"/>
      <color indexed="8"/>
      <name val="Helvetica Neue"/>
    </font>
    <font>
      <sz val="36"/>
      <name val="Avenir Light"/>
    </font>
    <font>
      <sz val="12"/>
      <color indexed="23"/>
      <name val="Calibri"/>
    </font>
    <font>
      <b/>
      <sz val="16"/>
      <color indexed="23"/>
      <name val="Calibri"/>
    </font>
  </fonts>
  <fills count="3">
    <fill>
      <patternFill patternType="none"/>
    </fill>
    <fill>
      <patternFill patternType="gray125"/>
    </fill>
    <fill>
      <patternFill patternType="solid">
        <fgColor indexed="9"/>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22"/>
      </right>
      <top/>
      <bottom/>
      <diagonal/>
    </border>
    <border>
      <left/>
      <right/>
      <top/>
      <bottom style="medium">
        <color indexed="23"/>
      </bottom>
      <diagonal/>
    </border>
    <border>
      <left/>
      <right style="thin">
        <color indexed="22"/>
      </right>
      <top/>
      <bottom style="medium">
        <color indexed="23"/>
      </bottom>
      <diagonal/>
    </border>
    <border>
      <left style="thin">
        <color indexed="22"/>
      </left>
      <right style="thin">
        <color indexed="22"/>
      </right>
      <top style="thin">
        <color indexed="22"/>
      </top>
      <bottom style="medium">
        <color indexed="23"/>
      </bottom>
      <diagonal/>
    </border>
    <border>
      <left/>
      <right/>
      <top/>
      <bottom style="thick">
        <color indexed="23"/>
      </bottom>
      <diagonal/>
    </border>
    <border>
      <left/>
      <right style="medium">
        <color indexed="22"/>
      </right>
      <top/>
      <bottom/>
      <diagonal/>
    </border>
    <border>
      <left/>
      <right/>
      <top style="medium">
        <color indexed="22"/>
      </top>
      <bottom/>
      <diagonal/>
    </border>
    <border>
      <left/>
      <right style="medium">
        <color indexed="22"/>
      </right>
      <top style="medium">
        <color indexed="22"/>
      </top>
      <bottom/>
      <diagonal/>
    </border>
    <border>
      <left/>
      <right/>
      <top/>
      <bottom style="medium">
        <color indexed="22"/>
      </bottom>
      <diagonal/>
    </border>
    <border>
      <left/>
      <right style="medium">
        <color indexed="22"/>
      </right>
      <top/>
      <bottom style="medium">
        <color indexed="22"/>
      </bottom>
      <diagonal/>
    </border>
    <border>
      <left/>
      <right/>
      <top style="thick">
        <color indexed="23"/>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style="thin">
        <color indexed="22"/>
      </left>
      <right/>
      <top/>
      <bottom style="thick">
        <color indexed="23"/>
      </bottom>
      <diagonal/>
    </border>
    <border>
      <left/>
      <right style="thin">
        <color indexed="22"/>
      </right>
      <top/>
      <bottom style="thick">
        <color indexed="23"/>
      </bottom>
      <diagonal/>
    </border>
    <border>
      <left style="thin">
        <color indexed="22"/>
      </left>
      <right/>
      <top style="thick">
        <color indexed="23"/>
      </top>
      <bottom/>
      <diagonal/>
    </border>
    <border>
      <left/>
      <right style="thin">
        <color indexed="22"/>
      </right>
      <top style="thick">
        <color indexed="23"/>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103">
    <xf numFmtId="0" fontId="0" fillId="0" borderId="0" xfId="0"/>
    <xf numFmtId="0" fontId="0" fillId="0" borderId="0" xfId="0" applyBorder="1"/>
    <xf numFmtId="0" fontId="3" fillId="0" borderId="0" xfId="0" applyFont="1"/>
    <xf numFmtId="0" fontId="7" fillId="0" borderId="0" xfId="0" applyFont="1"/>
    <xf numFmtId="0" fontId="7" fillId="0" borderId="0" xfId="0" applyFont="1" applyAlignment="1">
      <alignment horizontal="center"/>
    </xf>
    <xf numFmtId="0" fontId="8" fillId="2" borderId="0" xfId="0" applyFont="1" applyFill="1" applyBorder="1" applyAlignment="1">
      <alignment vertical="center"/>
    </xf>
    <xf numFmtId="0" fontId="7" fillId="0" borderId="1" xfId="0" applyFont="1" applyBorder="1" applyAlignment="1">
      <alignment horizontal="center"/>
    </xf>
    <xf numFmtId="0" fontId="0" fillId="0" borderId="7" xfId="0"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0" fontId="0" fillId="0" borderId="19" xfId="0" applyBorder="1" applyAlignment="1">
      <alignment horizontal="left" vertical="center"/>
    </xf>
    <xf numFmtId="0" fontId="0" fillId="0" borderId="0" xfId="0" applyProtection="1">
      <protection locked="0"/>
    </xf>
    <xf numFmtId="0" fontId="4" fillId="2" borderId="1"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protection locked="0"/>
    </xf>
    <xf numFmtId="0" fontId="6" fillId="0" borderId="2" xfId="0" applyFont="1" applyBorder="1" applyProtection="1">
      <protection locked="0"/>
    </xf>
    <xf numFmtId="0" fontId="4" fillId="0" borderId="2" xfId="0" applyFont="1" applyBorder="1" applyProtection="1">
      <protection locked="0"/>
    </xf>
    <xf numFmtId="0" fontId="4" fillId="0" borderId="2" xfId="0" applyFont="1" applyBorder="1" applyAlignment="1" applyProtection="1">
      <alignment horizontal="center"/>
      <protection locked="0"/>
    </xf>
    <xf numFmtId="0" fontId="4" fillId="0" borderId="2" xfId="0" applyFont="1" applyFill="1" applyBorder="1" applyAlignment="1" applyProtection="1">
      <alignment horizontal="center"/>
      <protection locked="0"/>
    </xf>
    <xf numFmtId="0" fontId="6" fillId="0" borderId="1" xfId="0" applyFont="1" applyBorder="1" applyProtection="1">
      <protection locked="0"/>
    </xf>
    <xf numFmtId="0" fontId="4" fillId="0" borderId="1" xfId="0" applyFont="1" applyBorder="1" applyProtection="1">
      <protection locked="0"/>
    </xf>
    <xf numFmtId="0" fontId="4" fillId="0" borderId="1" xfId="0" applyFont="1" applyBorder="1" applyAlignment="1" applyProtection="1">
      <alignment horizontal="center"/>
      <protection locked="0"/>
    </xf>
    <xf numFmtId="0" fontId="4" fillId="0" borderId="1" xfId="0" applyFont="1" applyFill="1" applyBorder="1" applyAlignment="1" applyProtection="1">
      <alignment horizontal="center"/>
      <protection locked="0"/>
    </xf>
    <xf numFmtId="2" fontId="0" fillId="0" borderId="0" xfId="0" applyNumberFormat="1" applyProtection="1">
      <protection locked="0"/>
    </xf>
    <xf numFmtId="0" fontId="0" fillId="0" borderId="0" xfId="0" applyProtection="1"/>
    <xf numFmtId="0" fontId="0" fillId="0" borderId="0" xfId="0" applyBorder="1" applyProtection="1"/>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0" fillId="0" borderId="9" xfId="0" applyBorder="1" applyProtection="1"/>
    <xf numFmtId="0" fontId="0" fillId="0" borderId="10" xfId="0" applyBorder="1" applyProtection="1"/>
    <xf numFmtId="0" fontId="4" fillId="0" borderId="0" xfId="0" applyFont="1" applyBorder="1" applyProtection="1"/>
    <xf numFmtId="0" fontId="14" fillId="0" borderId="0" xfId="0" applyFont="1" applyBorder="1" applyProtection="1"/>
    <xf numFmtId="170" fontId="16" fillId="0" borderId="0" xfId="0" applyNumberFormat="1" applyFont="1" applyBorder="1" applyProtection="1"/>
    <xf numFmtId="0" fontId="0" fillId="0" borderId="8" xfId="0" applyBorder="1" applyProtection="1"/>
    <xf numFmtId="0" fontId="15" fillId="0" borderId="0" xfId="0" applyFont="1" applyAlignment="1" applyProtection="1"/>
    <xf numFmtId="0" fontId="19" fillId="0" borderId="0" xfId="0" applyFont="1" applyAlignment="1" applyProtection="1">
      <alignment horizontal="left"/>
    </xf>
    <xf numFmtId="0" fontId="0" fillId="0" borderId="0" xfId="0" applyAlignment="1" applyProtection="1"/>
    <xf numFmtId="0" fontId="16" fillId="0" borderId="0" xfId="0" applyFont="1" applyBorder="1" applyProtection="1"/>
    <xf numFmtId="171" fontId="0" fillId="0" borderId="0" xfId="0" applyNumberFormat="1" applyBorder="1" applyProtection="1"/>
    <xf numFmtId="0" fontId="0" fillId="0" borderId="11" xfId="0" applyBorder="1" applyProtection="1"/>
    <xf numFmtId="0" fontId="0" fillId="0" borderId="12" xfId="0" applyBorder="1" applyProtection="1"/>
    <xf numFmtId="0" fontId="20" fillId="0" borderId="0" xfId="1" applyFont="1" applyAlignment="1" applyProtection="1">
      <protection locked="0"/>
    </xf>
    <xf numFmtId="0" fontId="21" fillId="0" borderId="0" xfId="0" applyFont="1"/>
    <xf numFmtId="0" fontId="0" fillId="0" borderId="32" xfId="0" applyBorder="1"/>
    <xf numFmtId="0" fontId="0" fillId="0" borderId="31" xfId="0" applyBorder="1"/>
    <xf numFmtId="0" fontId="0" fillId="0" borderId="30" xfId="0" applyBorder="1"/>
    <xf numFmtId="0" fontId="0" fillId="0" borderId="26" xfId="0" applyBorder="1"/>
    <xf numFmtId="0" fontId="0" fillId="0" borderId="25" xfId="0" applyBorder="1"/>
    <xf numFmtId="0" fontId="22" fillId="0" borderId="0" xfId="0" applyFont="1" applyBorder="1"/>
    <xf numFmtId="0" fontId="22" fillId="0" borderId="25" xfId="0" applyFont="1" applyBorder="1"/>
    <xf numFmtId="0" fontId="23" fillId="0" borderId="25" xfId="0" applyFont="1" applyBorder="1"/>
    <xf numFmtId="0" fontId="0" fillId="0" borderId="29" xfId="0" applyBorder="1"/>
    <xf numFmtId="0" fontId="0" fillId="0" borderId="28" xfId="0" applyBorder="1"/>
    <xf numFmtId="0" fontId="24" fillId="0" borderId="28" xfId="0" applyFont="1" applyBorder="1"/>
    <xf numFmtId="0" fontId="0" fillId="0" borderId="27" xfId="0" applyBorder="1"/>
    <xf numFmtId="0" fontId="25" fillId="0" borderId="0" xfId="0" applyFont="1" applyAlignment="1">
      <alignment horizontal="left"/>
    </xf>
    <xf numFmtId="0" fontId="26" fillId="0" borderId="0" xfId="0" applyFont="1" applyAlignment="1">
      <alignment horizontal="left" vertical="center" wrapText="1"/>
    </xf>
    <xf numFmtId="0" fontId="4" fillId="0" borderId="0" xfId="0" applyFont="1" applyAlignment="1">
      <alignment horizontal="left" vertical="top" wrapText="1"/>
    </xf>
    <xf numFmtId="0" fontId="24" fillId="0" borderId="0" xfId="0" applyFont="1"/>
    <xf numFmtId="0" fontId="3" fillId="0" borderId="17" xfId="0" applyFont="1" applyBorder="1" applyProtection="1">
      <protection hidden="1"/>
    </xf>
    <xf numFmtId="0" fontId="3" fillId="0" borderId="0" xfId="0" applyFont="1" applyBorder="1" applyProtection="1">
      <protection hidden="1"/>
    </xf>
    <xf numFmtId="0" fontId="3" fillId="0" borderId="17"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22" xfId="0" applyFont="1" applyBorder="1" applyProtection="1">
      <protection hidden="1"/>
    </xf>
    <xf numFmtId="0" fontId="3" fillId="0" borderId="23" xfId="0" applyFont="1" applyBorder="1" applyProtection="1">
      <protection hidden="1"/>
    </xf>
    <xf numFmtId="0" fontId="3" fillId="0" borderId="23" xfId="0" applyFont="1" applyBorder="1" applyAlignment="1" applyProtection="1">
      <alignment horizontal="center"/>
      <protection hidden="1"/>
    </xf>
    <xf numFmtId="0" fontId="0" fillId="0" borderId="0" xfId="0" applyBorder="1" applyProtection="1">
      <protection locked="0"/>
    </xf>
    <xf numFmtId="0" fontId="0" fillId="0" borderId="3" xfId="0" applyBorder="1" applyProtection="1">
      <protection locked="0"/>
    </xf>
    <xf numFmtId="0" fontId="0" fillId="0" borderId="23" xfId="0" applyBorder="1" applyProtection="1">
      <protection locked="0"/>
    </xf>
    <xf numFmtId="0" fontId="0" fillId="0" borderId="24" xfId="0" applyBorder="1" applyProtection="1">
      <protection locked="0"/>
    </xf>
    <xf numFmtId="0" fontId="13" fillId="0" borderId="9" xfId="0" applyFont="1" applyBorder="1" applyAlignment="1" applyProtection="1">
      <alignment horizontal="center"/>
    </xf>
    <xf numFmtId="0" fontId="5" fillId="2" borderId="4" xfId="0" applyFont="1" applyFill="1" applyBorder="1" applyAlignment="1" applyProtection="1">
      <alignment horizontal="right" vertical="center"/>
      <protection locked="0"/>
    </xf>
    <xf numFmtId="0" fontId="4" fillId="0" borderId="4" xfId="0" applyFont="1" applyBorder="1" applyAlignment="1" applyProtection="1">
      <alignment horizontal="right"/>
      <protection locked="0"/>
    </xf>
    <xf numFmtId="0" fontId="4" fillId="0" borderId="5" xfId="0" applyFont="1" applyBorder="1" applyAlignment="1" applyProtection="1">
      <alignment horizontal="right"/>
      <protection locked="0"/>
    </xf>
    <xf numFmtId="0" fontId="5" fillId="2" borderId="0" xfId="0" applyFont="1" applyFill="1" applyBorder="1" applyAlignment="1" applyProtection="1">
      <alignment horizontal="right" vertical="center"/>
      <protection locked="0"/>
    </xf>
    <xf numFmtId="0" fontId="4" fillId="0" borderId="0" xfId="0" applyFont="1" applyAlignment="1" applyProtection="1">
      <alignment horizontal="right"/>
      <protection locked="0"/>
    </xf>
    <xf numFmtId="0" fontId="4" fillId="0" borderId="3" xfId="0" applyFont="1" applyBorder="1" applyAlignment="1" applyProtection="1">
      <alignment horizontal="right"/>
      <protection locked="0"/>
    </xf>
    <xf numFmtId="0" fontId="17"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Alignment="1" applyProtection="1"/>
    <xf numFmtId="0" fontId="18" fillId="0" borderId="0" xfId="0" applyFont="1" applyBorder="1" applyAlignment="1" applyProtection="1"/>
    <xf numFmtId="0" fontId="4" fillId="0" borderId="0" xfId="0" applyFont="1" applyFill="1" applyBorder="1" applyAlignment="1">
      <alignment vertical="top" wrapText="1"/>
    </xf>
    <xf numFmtId="0" fontId="0" fillId="0" borderId="0" xfId="0" applyAlignment="1">
      <alignment vertical="top" wrapText="1"/>
    </xf>
    <xf numFmtId="0" fontId="10" fillId="0" borderId="18"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16" xfId="0" applyFont="1" applyFill="1" applyBorder="1" applyAlignment="1" applyProtection="1">
      <alignment horizontal="left" vertical="center"/>
      <protection locked="0"/>
    </xf>
    <xf numFmtId="0" fontId="0" fillId="0" borderId="0" xfId="0" applyBorder="1" applyAlignment="1">
      <alignment horizontal="center"/>
    </xf>
    <xf numFmtId="0" fontId="0" fillId="0" borderId="3" xfId="0" applyBorder="1" applyAlignment="1">
      <alignment horizontal="center"/>
    </xf>
    <xf numFmtId="0" fontId="11" fillId="0" borderId="20" xfId="0" applyFont="1" applyBorder="1" applyAlignment="1" applyProtection="1">
      <alignment horizontal="left" vertical="center"/>
      <protection locked="0"/>
    </xf>
    <xf numFmtId="0" fontId="0" fillId="0" borderId="13" xfId="0" applyBorder="1" applyAlignment="1" applyProtection="1">
      <protection locked="0"/>
    </xf>
    <xf numFmtId="0" fontId="0" fillId="0" borderId="18" xfId="0" applyBorder="1" applyAlignment="1" applyProtection="1">
      <protection locked="0"/>
    </xf>
    <xf numFmtId="0" fontId="0" fillId="0" borderId="7" xfId="0" applyBorder="1" applyAlignment="1" applyProtection="1">
      <protection locked="0"/>
    </xf>
    <xf numFmtId="171" fontId="11" fillId="0" borderId="13" xfId="0" applyNumberFormat="1" applyFont="1" applyBorder="1" applyAlignment="1" applyProtection="1">
      <alignment horizontal="center" vertical="center"/>
      <protection hidden="1"/>
    </xf>
    <xf numFmtId="0" fontId="0" fillId="0" borderId="7" xfId="0" applyBorder="1" applyAlignment="1" applyProtection="1">
      <protection hidden="1"/>
    </xf>
    <xf numFmtId="0" fontId="11" fillId="0" borderId="13" xfId="0" applyFon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4" fillId="0" borderId="0" xfId="0" applyFont="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solidFill>
                  <a:schemeClr val="tx1">
                    <a:lumMod val="50000"/>
                    <a:lumOff val="50000"/>
                  </a:schemeClr>
                </a:solidFill>
              </a:defRPr>
            </a:pPr>
            <a:r>
              <a:rPr lang="en-US">
                <a:solidFill>
                  <a:schemeClr val="tx1">
                    <a:lumMod val="50000"/>
                    <a:lumOff val="50000"/>
                  </a:schemeClr>
                </a:solidFill>
              </a:rPr>
              <a:t>Grade</a:t>
            </a:r>
            <a:r>
              <a:rPr lang="en-US" baseline="0">
                <a:solidFill>
                  <a:schemeClr val="tx1">
                    <a:lumMod val="50000"/>
                    <a:lumOff val="50000"/>
                  </a:schemeClr>
                </a:solidFill>
              </a:rPr>
              <a:t> Distribution</a:t>
            </a:r>
          </a:p>
        </c:rich>
      </c:tx>
      <c:layout/>
    </c:title>
    <c:plotArea>
      <c:layout/>
      <c:barChart>
        <c:barDir val="col"/>
        <c:grouping val="clustered"/>
        <c:ser>
          <c:idx val="0"/>
          <c:order val="0"/>
          <c:spPr>
            <a:solidFill>
              <a:schemeClr val="accent3"/>
            </a:solidFill>
            <a:scene3d>
              <a:camera prst="orthographicFront"/>
              <a:lightRig rig="threePt" dir="t"/>
            </a:scene3d>
            <a:sp3d prstMaterial="metal">
              <a:bevelT/>
            </a:sp3d>
          </c:spPr>
          <c:cat>
            <c:strRef>
              <c:f>Home!$Q$8:$Q$12</c:f>
              <c:strCache>
                <c:ptCount val="5"/>
                <c:pt idx="0">
                  <c:v>A's</c:v>
                </c:pt>
                <c:pt idx="1">
                  <c:v>B's</c:v>
                </c:pt>
                <c:pt idx="2">
                  <c:v>C's</c:v>
                </c:pt>
                <c:pt idx="3">
                  <c:v>D's</c:v>
                </c:pt>
                <c:pt idx="4">
                  <c:v>F's</c:v>
                </c:pt>
              </c:strCache>
            </c:strRef>
          </c:cat>
          <c:val>
            <c:numRef>
              <c:f>Home!$S$8:$S$12</c:f>
              <c:numCache>
                <c:formatCode>General</c:formatCode>
                <c:ptCount val="5"/>
                <c:pt idx="0">
                  <c:v>5.0</c:v>
                </c:pt>
                <c:pt idx="1">
                  <c:v>3.0</c:v>
                </c:pt>
                <c:pt idx="2">
                  <c:v>0.0</c:v>
                </c:pt>
                <c:pt idx="3">
                  <c:v>0.0</c:v>
                </c:pt>
                <c:pt idx="4">
                  <c:v>1.0</c:v>
                </c:pt>
              </c:numCache>
            </c:numRef>
          </c:val>
        </c:ser>
        <c:axId val="561406936"/>
        <c:axId val="569422216"/>
      </c:barChart>
      <c:catAx>
        <c:axId val="561406936"/>
        <c:scaling>
          <c:orientation val="maxMin"/>
        </c:scaling>
        <c:axPos val="b"/>
        <c:tickLblPos val="nextTo"/>
        <c:crossAx val="569422216"/>
        <c:crosses val="autoZero"/>
        <c:auto val="1"/>
        <c:lblAlgn val="ctr"/>
        <c:lblOffset val="100"/>
        <c:tickLblSkip val="1"/>
        <c:tickMarkSkip val="1"/>
      </c:catAx>
      <c:valAx>
        <c:axId val="569422216"/>
        <c:scaling>
          <c:orientation val="minMax"/>
        </c:scaling>
        <c:axPos val="r"/>
        <c:numFmt formatCode="General" sourceLinked="1"/>
        <c:tickLblPos val="nextTo"/>
        <c:crossAx val="561406936"/>
        <c:crosses val="autoZero"/>
        <c:crossBetween val="between"/>
      </c:valAx>
    </c:plotArea>
    <c:plotVisOnly val="1"/>
  </c:chart>
  <c:spPr>
    <a:noFill/>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Grading Scale'!A1"/><Relationship Id="rId4" Type="http://schemas.openxmlformats.org/officeDocument/2006/relationships/hyperlink" Target="#'Report Cards'!A1"/><Relationship Id="rId1" Type="http://schemas.openxmlformats.org/officeDocument/2006/relationships/chart" Target="../charts/chart1.xml"/><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hyperlink" Target="#Home!A1"/></Relationships>
</file>

<file path=xl/drawings/_rels/drawing4.xml.rels><?xml version="1.0" encoding="UTF-8" standalone="yes"?>
<Relationships xmlns="http://schemas.openxmlformats.org/package/2006/relationships"><Relationship Id="rId3" Type="http://schemas.openxmlformats.org/officeDocument/2006/relationships/hyperlink" Target="http://www.yourdataright.com/donate.html" TargetMode="External"/><Relationship Id="rId4" Type="http://schemas.openxmlformats.org/officeDocument/2006/relationships/image" Target="../media/image4.jpeg"/><Relationship Id="rId1" Type="http://schemas.openxmlformats.org/officeDocument/2006/relationships/hyperlink" Target="http://www.yourdataright.com" TargetMode="External"/><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254000</xdr:colOff>
      <xdr:row>0</xdr:row>
      <xdr:rowOff>243840</xdr:rowOff>
    </xdr:from>
    <xdr:to>
      <xdr:col>15</xdr:col>
      <xdr:colOff>10160</xdr:colOff>
      <xdr:row>13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6</xdr:col>
      <xdr:colOff>711200</xdr:colOff>
      <xdr:row>15</xdr:row>
      <xdr:rowOff>47361</xdr:rowOff>
    </xdr:to>
    <xdr:pic>
      <xdr:nvPicPr>
        <xdr:cNvPr id="3" name="Picture 2" descr="YDR logo.png"/>
        <xdr:cNvPicPr>
          <a:picLocks noChangeAspect="1"/>
        </xdr:cNvPicPr>
      </xdr:nvPicPr>
      <xdr:blipFill>
        <a:blip xmlns:r="http://schemas.openxmlformats.org/officeDocument/2006/relationships" r:embed="rId2">
          <a:alphaModFix amt="3000"/>
        </a:blip>
        <a:stretch>
          <a:fillRect/>
        </a:stretch>
      </xdr:blipFill>
      <xdr:spPr>
        <a:xfrm>
          <a:off x="0" y="0"/>
          <a:ext cx="6390640" cy="3146161"/>
        </a:xfrm>
        <a:prstGeom prst="rect">
          <a:avLst/>
        </a:prstGeom>
      </xdr:spPr>
    </xdr:pic>
    <xdr:clientData/>
  </xdr:twoCellAnchor>
  <xdr:twoCellAnchor>
    <xdr:from>
      <xdr:col>10</xdr:col>
      <xdr:colOff>706120</xdr:colOff>
      <xdr:row>13</xdr:row>
      <xdr:rowOff>76200</xdr:rowOff>
    </xdr:from>
    <xdr:to>
      <xdr:col>13</xdr:col>
      <xdr:colOff>50800</xdr:colOff>
      <xdr:row>15</xdr:row>
      <xdr:rowOff>81280</xdr:rowOff>
    </xdr:to>
    <xdr:sp macro="" textlink="">
      <xdr:nvSpPr>
        <xdr:cNvPr id="4" name="Pentagon 3">
          <a:hlinkClick xmlns:r="http://schemas.openxmlformats.org/officeDocument/2006/relationships" r:id="rId3"/>
        </xdr:cNvPr>
        <xdr:cNvSpPr/>
      </xdr:nvSpPr>
      <xdr:spPr>
        <a:xfrm>
          <a:off x="9271000" y="2849880"/>
          <a:ext cx="1508760" cy="330200"/>
        </a:xfrm>
        <a:prstGeom prst="homePlate">
          <a:avLst/>
        </a:prstGeom>
        <a:ln/>
        <a:effectLst>
          <a:outerShdw blurRad="40005" dist="61087" dir="2340000" rotWithShape="0">
            <a:srgbClr val="000000">
              <a:alpha val="35000"/>
            </a:srgbClr>
          </a:outerShdw>
        </a:effectLst>
      </xdr:spPr>
      <xdr:style>
        <a:lnRef idx="1">
          <a:schemeClr val="accent1"/>
        </a:lnRef>
        <a:fillRef idx="3">
          <a:schemeClr val="accent1"/>
        </a:fillRef>
        <a:effectRef idx="2">
          <a:schemeClr val="accent1"/>
        </a:effectRef>
        <a:fontRef idx="minor">
          <a:schemeClr val="lt1"/>
        </a:fontRef>
      </xdr:style>
      <xdr:txBody>
        <a:bodyPr/>
        <a:lstStyle/>
        <a:p>
          <a:r>
            <a:rPr lang="en-US"/>
            <a:t>Go to </a:t>
          </a:r>
          <a:r>
            <a:rPr lang="en-US">
              <a:effectLst/>
            </a:rPr>
            <a:t>Grading</a:t>
          </a:r>
          <a:r>
            <a:rPr lang="en-US"/>
            <a:t> Scale</a:t>
          </a:r>
        </a:p>
        <a:p>
          <a:endParaRPr lang="en-US"/>
        </a:p>
      </xdr:txBody>
    </xdr:sp>
    <xdr:clientData/>
  </xdr:twoCellAnchor>
  <xdr:twoCellAnchor>
    <xdr:from>
      <xdr:col>16</xdr:col>
      <xdr:colOff>279400</xdr:colOff>
      <xdr:row>13</xdr:row>
      <xdr:rowOff>55880</xdr:rowOff>
    </xdr:from>
    <xdr:to>
      <xdr:col>18</xdr:col>
      <xdr:colOff>345440</xdr:colOff>
      <xdr:row>15</xdr:row>
      <xdr:rowOff>60960</xdr:rowOff>
    </xdr:to>
    <xdr:sp macro="" textlink="">
      <xdr:nvSpPr>
        <xdr:cNvPr id="6" name="Pentagon 5">
          <a:hlinkClick xmlns:r="http://schemas.openxmlformats.org/officeDocument/2006/relationships" r:id="rId4"/>
        </xdr:cNvPr>
        <xdr:cNvSpPr/>
      </xdr:nvSpPr>
      <xdr:spPr>
        <a:xfrm>
          <a:off x="13172440" y="2829560"/>
          <a:ext cx="1508760" cy="330200"/>
        </a:xfrm>
        <a:prstGeom prst="homePlate">
          <a:avLst/>
        </a:prstGeom>
        <a:ln/>
        <a:effectLst>
          <a:outerShdw blurRad="40000" dist="61087" dir="2460000" rotWithShape="0">
            <a:srgbClr val="000000">
              <a:alpha val="35000"/>
            </a:srgbClr>
          </a:outerShdw>
        </a:effectLst>
      </xdr:spPr>
      <xdr:style>
        <a:lnRef idx="1">
          <a:schemeClr val="accent1"/>
        </a:lnRef>
        <a:fillRef idx="3">
          <a:schemeClr val="accent1"/>
        </a:fillRef>
        <a:effectRef idx="2">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a:t>Go to Report</a:t>
          </a:r>
          <a:r>
            <a:rPr lang="en-US" baseline="0"/>
            <a:t> Cards</a:t>
          </a:r>
        </a:p>
        <a:p>
          <a:endParaRPr lang="en-US"/>
        </a:p>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820420</xdr:colOff>
      <xdr:row>20</xdr:row>
      <xdr:rowOff>20320</xdr:rowOff>
    </xdr:from>
    <xdr:to>
      <xdr:col>5</xdr:col>
      <xdr:colOff>38100</xdr:colOff>
      <xdr:row>22</xdr:row>
      <xdr:rowOff>63500</xdr:rowOff>
    </xdr:to>
    <xdr:sp macro="" textlink="">
      <xdr:nvSpPr>
        <xdr:cNvPr id="2" name="Pentagon 1">
          <a:hlinkClick xmlns:r="http://schemas.openxmlformats.org/officeDocument/2006/relationships" r:id="rId1"/>
        </xdr:cNvPr>
        <xdr:cNvSpPr/>
      </xdr:nvSpPr>
      <xdr:spPr>
        <a:xfrm>
          <a:off x="4681220" y="3512820"/>
          <a:ext cx="1503680" cy="373380"/>
        </a:xfrm>
        <a:prstGeom prst="homePlate">
          <a:avLst/>
        </a:prstGeom>
        <a:ln/>
        <a:effectLst>
          <a:outerShdw blurRad="40000" dist="86487" dir="5400000" rotWithShape="0">
            <a:srgbClr val="000000">
              <a:alpha val="35000"/>
            </a:srgbClr>
          </a:outerShdw>
        </a:effectLst>
      </xdr:spPr>
      <xdr:style>
        <a:lnRef idx="1">
          <a:schemeClr val="accent1"/>
        </a:lnRef>
        <a:fillRef idx="3">
          <a:schemeClr val="accent1"/>
        </a:fillRef>
        <a:effectRef idx="2">
          <a:schemeClr val="accent1"/>
        </a:effectRef>
        <a:fontRef idx="minor">
          <a:schemeClr val="lt1"/>
        </a:fontRef>
      </xdr:style>
      <xdr:txBody>
        <a:bodyPr/>
        <a:lstStyle/>
        <a:p>
          <a:r>
            <a:rPr lang="en-US" sz="1600"/>
            <a:t>Go to Home</a:t>
          </a:r>
        </a:p>
      </xdr:txBody>
    </xdr:sp>
    <xdr:clientData/>
  </xdr:twoCellAnchor>
  <xdr:twoCellAnchor>
    <xdr:from>
      <xdr:col>1</xdr:col>
      <xdr:colOff>121920</xdr:colOff>
      <xdr:row>17</xdr:row>
      <xdr:rowOff>114300</xdr:rowOff>
    </xdr:from>
    <xdr:to>
      <xdr:col>3</xdr:col>
      <xdr:colOff>419100</xdr:colOff>
      <xdr:row>24</xdr:row>
      <xdr:rowOff>152400</xdr:rowOff>
    </xdr:to>
    <xdr:sp macro="" textlink="">
      <xdr:nvSpPr>
        <xdr:cNvPr id="3" name="Rounded Rectangular Callout 2"/>
        <xdr:cNvSpPr/>
      </xdr:nvSpPr>
      <xdr:spPr>
        <a:xfrm>
          <a:off x="1341120" y="3111500"/>
          <a:ext cx="2938780" cy="1206500"/>
        </a:xfrm>
        <a:prstGeom prst="wedgeRoundRectCallout">
          <a:avLst>
            <a:gd name="adj1" fmla="val -3979"/>
            <a:gd name="adj2" fmla="val -80658"/>
            <a:gd name="adj3" fmla="val 16667"/>
          </a:avLst>
        </a:prstGeom>
        <a:ln/>
        <a:effectLst>
          <a:outerShdw blurRad="50800" dist="88900" dir="2700000" algn="br" rotWithShape="0">
            <a:srgbClr val="000000">
              <a:alpha val="43000"/>
            </a:srgbClr>
          </a:outerShdw>
        </a:effectLst>
      </xdr:spPr>
      <xdr:style>
        <a:lnRef idx="1">
          <a:schemeClr val="accent1"/>
        </a:lnRef>
        <a:fillRef idx="3">
          <a:schemeClr val="accent1"/>
        </a:fillRef>
        <a:effectRef idx="2">
          <a:schemeClr val="accent1"/>
        </a:effectRef>
        <a:fontRef idx="minor">
          <a:schemeClr val="lt1"/>
        </a:fontRef>
      </xdr:style>
      <xdr:txBody>
        <a:bodyPr/>
        <a:lstStyle/>
        <a:p>
          <a:r>
            <a:rPr lang="en-US" sz="1400"/>
            <a:t>Note: You can change any of the numbers above and it will automatically adjust in the grading scale on the home tab.</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266701</xdr:colOff>
      <xdr:row>0</xdr:row>
      <xdr:rowOff>1</xdr:rowOff>
    </xdr:from>
    <xdr:to>
      <xdr:col>5</xdr:col>
      <xdr:colOff>889001</xdr:colOff>
      <xdr:row>2</xdr:row>
      <xdr:rowOff>348076</xdr:rowOff>
    </xdr:to>
    <xdr:pic>
      <xdr:nvPicPr>
        <xdr:cNvPr id="3" name="Picture 2"/>
        <xdr:cNvPicPr>
          <a:picLocks noChangeAspect="1"/>
        </xdr:cNvPicPr>
      </xdr:nvPicPr>
      <xdr:blipFill>
        <a:blip xmlns:r="http://schemas.openxmlformats.org/officeDocument/2006/relationships" r:embed="rId1"/>
        <a:stretch>
          <a:fillRect/>
        </a:stretch>
      </xdr:blipFill>
      <xdr:spPr>
        <a:xfrm>
          <a:off x="3492501" y="1"/>
          <a:ext cx="2527300" cy="919575"/>
        </a:xfrm>
        <a:prstGeom prst="rect">
          <a:avLst/>
        </a:prstGeom>
      </xdr:spPr>
    </xdr:pic>
    <xdr:clientData/>
  </xdr:twoCellAnchor>
  <xdr:twoCellAnchor>
    <xdr:from>
      <xdr:col>0</xdr:col>
      <xdr:colOff>127000</xdr:colOff>
      <xdr:row>44</xdr:row>
      <xdr:rowOff>114300</xdr:rowOff>
    </xdr:from>
    <xdr:to>
      <xdr:col>1</xdr:col>
      <xdr:colOff>678180</xdr:colOff>
      <xdr:row>46</xdr:row>
      <xdr:rowOff>157480</xdr:rowOff>
    </xdr:to>
    <xdr:sp macro="" textlink="">
      <xdr:nvSpPr>
        <xdr:cNvPr id="4" name="Pentagon 3">
          <a:hlinkClick xmlns:r="http://schemas.openxmlformats.org/officeDocument/2006/relationships" r:id="rId2"/>
        </xdr:cNvPr>
        <xdr:cNvSpPr/>
      </xdr:nvSpPr>
      <xdr:spPr>
        <a:xfrm>
          <a:off x="127000" y="8178800"/>
          <a:ext cx="1503680" cy="373380"/>
        </a:xfrm>
        <a:prstGeom prst="homePlate">
          <a:avLst/>
        </a:prstGeom>
        <a:ln/>
        <a:effectLst>
          <a:outerShdw blurRad="50800" dist="63500" dir="2700000" algn="br" rotWithShape="0">
            <a:srgbClr val="000000">
              <a:alpha val="43000"/>
            </a:srgbClr>
          </a:outerShdw>
        </a:effectLst>
      </xdr:spPr>
      <xdr:style>
        <a:lnRef idx="1">
          <a:schemeClr val="accent1"/>
        </a:lnRef>
        <a:fillRef idx="3">
          <a:schemeClr val="accent1"/>
        </a:fillRef>
        <a:effectRef idx="2">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600"/>
            <a:t>Go to Home</a:t>
          </a:r>
        </a:p>
      </xdr:txBody>
    </xdr:sp>
    <xdr:clientData/>
  </xdr:twoCellAnchor>
  <xdr:twoCellAnchor>
    <xdr:from>
      <xdr:col>6</xdr:col>
      <xdr:colOff>426720</xdr:colOff>
      <xdr:row>1</xdr:row>
      <xdr:rowOff>50800</xdr:rowOff>
    </xdr:from>
    <xdr:to>
      <xdr:col>11</xdr:col>
      <xdr:colOff>81280</xdr:colOff>
      <xdr:row>5</xdr:row>
      <xdr:rowOff>142240</xdr:rowOff>
    </xdr:to>
    <xdr:sp macro="" textlink="">
      <xdr:nvSpPr>
        <xdr:cNvPr id="5" name="Rounded Rectangular Callout 4"/>
        <xdr:cNvSpPr/>
      </xdr:nvSpPr>
      <xdr:spPr>
        <a:xfrm>
          <a:off x="6522720" y="406400"/>
          <a:ext cx="4429760" cy="1361440"/>
        </a:xfrm>
        <a:prstGeom prst="wedgeRoundRectCallout">
          <a:avLst>
            <a:gd name="adj1" fmla="val -37834"/>
            <a:gd name="adj2" fmla="val 115227"/>
            <a:gd name="adj3" fmla="val 16667"/>
          </a:avLst>
        </a:prstGeom>
        <a:ln/>
        <a:effectLst>
          <a:outerShdw blurRad="65405" dist="48387" dir="2460000" rotWithShape="0">
            <a:srgbClr val="000000">
              <a:alpha val="35000"/>
            </a:srgbClr>
          </a:outerShdw>
        </a:effectLst>
      </xdr:spPr>
      <xdr:style>
        <a:lnRef idx="1">
          <a:schemeClr val="accent1"/>
        </a:lnRef>
        <a:fillRef idx="3">
          <a:schemeClr val="accent1"/>
        </a:fillRef>
        <a:effectRef idx="2">
          <a:schemeClr val="accent1"/>
        </a:effectRef>
        <a:fontRef idx="minor">
          <a:schemeClr val="lt1"/>
        </a:fontRef>
      </xdr:style>
      <xdr:txBody>
        <a:bodyPr/>
        <a:lstStyle/>
        <a:p>
          <a:r>
            <a:rPr lang="en-US" sz="1200"/>
            <a:t>Clicking</a:t>
          </a:r>
          <a:r>
            <a:rPr lang="en-US" sz="1200" baseline="0"/>
            <a:t> on the students name will give you a dropdown box that allows you to select from the list of students you input from the home page. Once a name is chosen their grades for each assignment and overall grade automatically show up in the report card. Now, you can simply cut and past the report card into a word document and send it off. It's as simple as that.</a:t>
          </a:r>
          <a:endParaRPr 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96520</xdr:colOff>
      <xdr:row>10</xdr:row>
      <xdr:rowOff>33020</xdr:rowOff>
    </xdr:from>
    <xdr:to>
      <xdr:col>6</xdr:col>
      <xdr:colOff>393700</xdr:colOff>
      <xdr:row>16</xdr:row>
      <xdr:rowOff>139700</xdr:rowOff>
    </xdr:to>
    <xdr:sp macro="" textlink="">
      <xdr:nvSpPr>
        <xdr:cNvPr id="2" name="Right Arrow 1">
          <a:hlinkClick xmlns:r="http://schemas.openxmlformats.org/officeDocument/2006/relationships" r:id="rId1"/>
        </xdr:cNvPr>
        <xdr:cNvSpPr/>
      </xdr:nvSpPr>
      <xdr:spPr>
        <a:xfrm>
          <a:off x="3906520" y="2153920"/>
          <a:ext cx="2202180" cy="1275080"/>
        </a:xfrm>
        <a:prstGeom prst="rightArrow">
          <a:avLst/>
        </a:prstGeom>
        <a:ln/>
        <a:effectLst>
          <a:outerShdw blurRad="40000" dist="73787" dir="3300000" rotWithShape="0">
            <a:srgbClr val="000000">
              <a:alpha val="35000"/>
            </a:srgbClr>
          </a:outerShdw>
        </a:effectLst>
      </xdr:spPr>
      <xdr:style>
        <a:lnRef idx="1">
          <a:schemeClr val="accent1"/>
        </a:lnRef>
        <a:fillRef idx="3">
          <a:schemeClr val="accent1"/>
        </a:fillRef>
        <a:effectRef idx="2">
          <a:schemeClr val="accent1"/>
        </a:effectRef>
        <a:fontRef idx="minor">
          <a:schemeClr val="lt1"/>
        </a:fontRef>
      </xdr:style>
      <xdr:txBody>
        <a:bodyPr anchor="ctr"/>
        <a:lstStyle/>
        <a:p>
          <a:r>
            <a:rPr lang="en-US" sz="1200"/>
            <a:t>Go</a:t>
          </a:r>
          <a:r>
            <a:rPr lang="en-US" sz="1200" baseline="0"/>
            <a:t> to: Yourdataright.com</a:t>
          </a:r>
          <a:endParaRPr lang="en-US" sz="1200"/>
        </a:p>
      </xdr:txBody>
    </xdr:sp>
    <xdr:clientData/>
  </xdr:twoCellAnchor>
  <xdr:twoCellAnchor editAs="oneCell">
    <xdr:from>
      <xdr:col>1</xdr:col>
      <xdr:colOff>1494822</xdr:colOff>
      <xdr:row>10</xdr:row>
      <xdr:rowOff>50800</xdr:rowOff>
    </xdr:from>
    <xdr:to>
      <xdr:col>3</xdr:col>
      <xdr:colOff>333177</xdr:colOff>
      <xdr:row>28</xdr:row>
      <xdr:rowOff>60556</xdr:rowOff>
    </xdr:to>
    <xdr:pic>
      <xdr:nvPicPr>
        <xdr:cNvPr id="3" name="Picture 2" descr="AA044539.png"/>
        <xdr:cNvPicPr>
          <a:picLocks noChangeAspect="1"/>
        </xdr:cNvPicPr>
      </xdr:nvPicPr>
      <xdr:blipFill>
        <a:blip xmlns:r="http://schemas.openxmlformats.org/officeDocument/2006/relationships" r:embed="rId2"/>
        <a:stretch>
          <a:fillRect/>
        </a:stretch>
      </xdr:blipFill>
      <xdr:spPr>
        <a:xfrm>
          <a:off x="1901222" y="2171700"/>
          <a:ext cx="1289455" cy="3337156"/>
        </a:xfrm>
        <a:prstGeom prst="rect">
          <a:avLst/>
        </a:prstGeom>
        <a:scene3d>
          <a:camera prst="orthographicFront">
            <a:rot lat="0" lon="0" rev="0"/>
          </a:camera>
          <a:lightRig rig="threePt" dir="t"/>
        </a:scene3d>
      </xdr:spPr>
    </xdr:pic>
    <xdr:clientData/>
  </xdr:twoCellAnchor>
  <xdr:twoCellAnchor editAs="oneCell">
    <xdr:from>
      <xdr:col>3</xdr:col>
      <xdr:colOff>850900</xdr:colOff>
      <xdr:row>17</xdr:row>
      <xdr:rowOff>101600</xdr:rowOff>
    </xdr:from>
    <xdr:to>
      <xdr:col>6</xdr:col>
      <xdr:colOff>330200</xdr:colOff>
      <xdr:row>25</xdr:row>
      <xdr:rowOff>44642</xdr:rowOff>
    </xdr:to>
    <xdr:pic>
      <xdr:nvPicPr>
        <xdr:cNvPr id="4" name="Picture 3" descr="donate_hand copy.jpg">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3708400" y="3581400"/>
          <a:ext cx="2336800" cy="14162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dding%20Budget%20Calculato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me"/>
    </sheetNames>
    <sheetDataSet>
      <sheetData sheetId="0">
        <row r="18">
          <cell r="B18" t="str">
            <v>Food</v>
          </cell>
        </row>
        <row r="19">
          <cell r="B19" t="str">
            <v>Travel</v>
          </cell>
        </row>
        <row r="20">
          <cell r="B20" t="str">
            <v>Fun</v>
          </cell>
        </row>
        <row r="21">
          <cell r="B21" t="str">
            <v>Lodging</v>
          </cell>
        </row>
        <row r="22">
          <cell r="B22" t="str">
            <v>Supplies</v>
          </cell>
        </row>
        <row r="23">
          <cell r="B23" t="str">
            <v>Clothing</v>
          </cell>
        </row>
        <row r="24">
          <cell r="B24" t="str">
            <v>Music</v>
          </cell>
        </row>
        <row r="25">
          <cell r="B25" t="str">
            <v>Equipment</v>
          </cell>
        </row>
        <row r="26">
          <cell r="B26" t="str">
            <v>Paid Help</v>
          </cell>
        </row>
        <row r="27">
          <cell r="B27" t="str">
            <v>Drinks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I151"/>
  <sheetViews>
    <sheetView showGridLines="0" zoomScale="125" workbookViewId="0">
      <selection activeCell="A23" sqref="A23"/>
    </sheetView>
  </sheetViews>
  <sheetFormatPr baseColWidth="10" defaultRowHeight="13"/>
  <cols>
    <col min="1" max="1" width="10.7109375" style="11"/>
    <col min="2" max="2" width="25.28515625" style="11" customWidth="1"/>
    <col min="3" max="3" width="6.140625" style="11" customWidth="1"/>
    <col min="4" max="4" width="5.42578125" style="11" customWidth="1"/>
    <col min="5" max="23" width="8.140625" style="11" customWidth="1"/>
    <col min="24" max="16384" width="10.7109375" style="11"/>
  </cols>
  <sheetData>
    <row r="1" spans="1:21" ht="20" customHeight="1" thickBot="1">
      <c r="A1" s="23"/>
      <c r="B1" s="23"/>
      <c r="C1" s="23"/>
      <c r="D1" s="23"/>
      <c r="E1" s="23"/>
      <c r="F1" s="23"/>
      <c r="G1" s="23"/>
      <c r="H1" s="24"/>
      <c r="I1" s="24"/>
      <c r="J1" s="24"/>
      <c r="K1" s="24"/>
      <c r="L1" s="24"/>
      <c r="M1" s="23"/>
      <c r="N1" s="23"/>
      <c r="O1" s="23"/>
      <c r="P1" s="23"/>
      <c r="Q1" s="23"/>
      <c r="R1" s="23"/>
      <c r="S1" s="23"/>
      <c r="T1" s="23"/>
      <c r="U1" s="23"/>
    </row>
    <row r="2" spans="1:21" ht="27" customHeight="1">
      <c r="A2" s="23"/>
      <c r="B2" s="23"/>
      <c r="C2" s="23"/>
      <c r="D2" s="23"/>
      <c r="E2" s="23"/>
      <c r="F2" s="23"/>
      <c r="G2" s="23"/>
      <c r="H2" s="23"/>
      <c r="I2" s="25"/>
      <c r="J2" s="26"/>
      <c r="K2" s="26"/>
      <c r="L2" s="24"/>
      <c r="M2" s="24"/>
      <c r="N2" s="24"/>
      <c r="O2" s="24"/>
      <c r="P2" s="27"/>
      <c r="Q2" s="69" t="s">
        <v>1</v>
      </c>
      <c r="R2" s="69"/>
      <c r="S2" s="69"/>
      <c r="T2" s="28"/>
      <c r="U2" s="23"/>
    </row>
    <row r="3" spans="1:21" ht="23" customHeight="1">
      <c r="A3" s="76" t="s">
        <v>81</v>
      </c>
      <c r="B3" s="77"/>
      <c r="C3" s="77"/>
      <c r="D3" s="77"/>
      <c r="E3" s="77"/>
      <c r="F3" s="77"/>
      <c r="G3" s="77"/>
      <c r="H3" s="78"/>
      <c r="I3" s="26"/>
      <c r="J3" s="26"/>
      <c r="K3" s="26"/>
      <c r="L3" s="24"/>
      <c r="M3" s="24"/>
      <c r="N3" s="24"/>
      <c r="O3" s="24"/>
      <c r="P3" s="24"/>
      <c r="Q3" s="29" t="s">
        <v>2</v>
      </c>
      <c r="R3" s="30"/>
      <c r="S3" s="31">
        <f>MAX(D19:D150)</f>
        <v>99.223085460599336</v>
      </c>
      <c r="T3" s="32"/>
      <c r="U3" s="23"/>
    </row>
    <row r="4" spans="1:21" ht="18" customHeight="1">
      <c r="A4" s="77"/>
      <c r="B4" s="77"/>
      <c r="C4" s="77"/>
      <c r="D4" s="77"/>
      <c r="E4" s="77"/>
      <c r="F4" s="77"/>
      <c r="G4" s="77"/>
      <c r="H4" s="78"/>
      <c r="I4" s="26"/>
      <c r="J4" s="26"/>
      <c r="K4" s="26"/>
      <c r="L4" s="24"/>
      <c r="M4" s="24"/>
      <c r="N4" s="24"/>
      <c r="O4" s="24"/>
      <c r="P4" s="24"/>
      <c r="Q4" s="29" t="s">
        <v>3</v>
      </c>
      <c r="R4" s="30"/>
      <c r="S4" s="31">
        <f>AVERAGE(D20:D151)</f>
        <v>88.440827064578457</v>
      </c>
      <c r="T4" s="32"/>
      <c r="U4" s="23"/>
    </row>
    <row r="5" spans="1:21" ht="13" customHeight="1">
      <c r="A5" s="77"/>
      <c r="B5" s="77"/>
      <c r="C5" s="77"/>
      <c r="D5" s="77"/>
      <c r="E5" s="77"/>
      <c r="F5" s="77"/>
      <c r="G5" s="77"/>
      <c r="H5" s="78"/>
      <c r="I5" s="23"/>
      <c r="J5" s="24"/>
      <c r="K5" s="24"/>
      <c r="L5" s="24"/>
      <c r="M5" s="24"/>
      <c r="N5" s="24"/>
      <c r="O5" s="24"/>
      <c r="P5" s="24"/>
      <c r="Q5" s="29" t="s">
        <v>4</v>
      </c>
      <c r="R5" s="30"/>
      <c r="S5" s="31">
        <f>MEDIAN(D20:D151)</f>
        <v>93.451720310765822</v>
      </c>
      <c r="T5" s="32"/>
      <c r="U5" s="23"/>
    </row>
    <row r="6" spans="1:21" ht="16" customHeight="1">
      <c r="A6" s="33"/>
      <c r="B6" s="79" t="s">
        <v>79</v>
      </c>
      <c r="C6" s="79"/>
      <c r="D6" s="79"/>
      <c r="E6" s="79"/>
      <c r="F6" s="79"/>
      <c r="G6" s="78"/>
      <c r="H6" s="78"/>
      <c r="I6" s="78"/>
      <c r="J6" s="24"/>
      <c r="K6" s="24"/>
      <c r="L6" s="24"/>
      <c r="M6" s="24"/>
      <c r="N6" s="24"/>
      <c r="O6" s="24"/>
      <c r="P6" s="24"/>
      <c r="Q6" s="29" t="s">
        <v>5</v>
      </c>
      <c r="R6" s="30"/>
      <c r="S6" s="31">
        <f>MIN(D21:D152)</f>
        <v>54.49500554938956</v>
      </c>
      <c r="T6" s="32"/>
      <c r="U6" s="23"/>
    </row>
    <row r="7" spans="1:21" ht="14" customHeight="1">
      <c r="A7" s="23"/>
      <c r="B7" s="78"/>
      <c r="C7" s="78"/>
      <c r="D7" s="78"/>
      <c r="E7" s="78"/>
      <c r="F7" s="78"/>
      <c r="G7" s="78"/>
      <c r="H7" s="78"/>
      <c r="I7" s="78"/>
      <c r="J7" s="24"/>
      <c r="K7" s="24"/>
      <c r="L7" s="24"/>
      <c r="M7" s="24"/>
      <c r="N7" s="24"/>
      <c r="O7" s="24"/>
      <c r="P7" s="24"/>
      <c r="Q7" s="29" t="s">
        <v>35</v>
      </c>
      <c r="R7" s="30"/>
      <c r="S7" s="31">
        <f>STDEV(D22:D153)</f>
        <v>15.205592632757805</v>
      </c>
      <c r="T7" s="32"/>
      <c r="U7" s="23"/>
    </row>
    <row r="8" spans="1:21" ht="14">
      <c r="A8" s="23"/>
      <c r="B8" s="23"/>
      <c r="C8" s="23"/>
      <c r="D8" s="23"/>
      <c r="E8" s="34" t="s">
        <v>80</v>
      </c>
      <c r="F8" s="23"/>
      <c r="G8" s="35"/>
      <c r="H8" s="35"/>
      <c r="I8" s="35"/>
      <c r="J8" s="24"/>
      <c r="K8" s="24"/>
      <c r="L8" s="24"/>
      <c r="M8" s="24"/>
      <c r="N8" s="24"/>
      <c r="O8" s="24"/>
      <c r="P8" s="24"/>
      <c r="Q8" s="29" t="s">
        <v>6</v>
      </c>
      <c r="R8" s="30"/>
      <c r="S8" s="36">
        <f>COUNTIF(D19:D150,"&gt;="&amp;'Grading Scale'!C13)</f>
        <v>5</v>
      </c>
      <c r="T8" s="32"/>
      <c r="U8" s="23"/>
    </row>
    <row r="9" spans="1:21" ht="14">
      <c r="A9" s="23"/>
      <c r="B9" s="23"/>
      <c r="C9" s="23"/>
      <c r="D9" s="23"/>
      <c r="E9" s="23"/>
      <c r="F9" s="23"/>
      <c r="G9" s="23"/>
      <c r="H9" s="23"/>
      <c r="I9" s="29"/>
      <c r="J9" s="24"/>
      <c r="K9" s="24"/>
      <c r="L9" s="24"/>
      <c r="M9" s="24"/>
      <c r="N9" s="24"/>
      <c r="O9" s="24"/>
      <c r="P9" s="24"/>
      <c r="Q9" s="29" t="s">
        <v>7</v>
      </c>
      <c r="R9" s="30"/>
      <c r="S9" s="36">
        <f>COUNTIF(D19:D150,"&gt;="&amp;'Grading Scale'!C10)-S8</f>
        <v>3</v>
      </c>
      <c r="T9" s="32"/>
      <c r="U9" s="23"/>
    </row>
    <row r="10" spans="1:21" ht="14">
      <c r="A10" s="23"/>
      <c r="B10" s="23"/>
      <c r="C10" s="23"/>
      <c r="D10" s="23"/>
      <c r="E10" s="23"/>
      <c r="F10" s="23"/>
      <c r="G10" s="23"/>
      <c r="H10" s="23"/>
      <c r="I10" s="24"/>
      <c r="J10" s="24"/>
      <c r="K10" s="24"/>
      <c r="L10" s="24"/>
      <c r="M10" s="24"/>
      <c r="N10" s="24"/>
      <c r="O10" s="37"/>
      <c r="P10" s="24"/>
      <c r="Q10" s="29" t="s">
        <v>8</v>
      </c>
      <c r="R10" s="30"/>
      <c r="S10" s="36">
        <f>COUNTIF(D19:D150,"&gt;="&amp;'Grading Scale'!C7)-SUM(S8:S9)</f>
        <v>0</v>
      </c>
      <c r="T10" s="32"/>
      <c r="U10" s="23"/>
    </row>
    <row r="11" spans="1:21" ht="14">
      <c r="A11" s="23"/>
      <c r="B11" s="23"/>
      <c r="C11" s="23"/>
      <c r="D11" s="23"/>
      <c r="E11" s="23"/>
      <c r="F11" s="24"/>
      <c r="G11" s="23"/>
      <c r="H11" s="23"/>
      <c r="I11" s="24"/>
      <c r="J11" s="24"/>
      <c r="K11" s="24"/>
      <c r="L11" s="24"/>
      <c r="M11" s="24"/>
      <c r="N11" s="24"/>
      <c r="O11" s="24"/>
      <c r="P11" s="24"/>
      <c r="Q11" s="29" t="s">
        <v>83</v>
      </c>
      <c r="R11" s="30"/>
      <c r="S11" s="36">
        <f>COUNTIF(D19:D150,"&gt;="&amp;'Grading Scale'!C4)-SUM(Home!S8:S10)</f>
        <v>0</v>
      </c>
      <c r="T11" s="32"/>
      <c r="U11" s="23"/>
    </row>
    <row r="12" spans="1:21" ht="14">
      <c r="A12" s="23"/>
      <c r="B12" s="23"/>
      <c r="C12" s="23"/>
      <c r="D12" s="23"/>
      <c r="E12" s="23"/>
      <c r="F12" s="24"/>
      <c r="G12" s="23"/>
      <c r="H12" s="23"/>
      <c r="I12" s="24"/>
      <c r="J12" s="24"/>
      <c r="K12" s="24"/>
      <c r="L12" s="24"/>
      <c r="M12" s="24"/>
      <c r="N12" s="24"/>
      <c r="O12" s="24"/>
      <c r="P12" s="24"/>
      <c r="Q12" s="29" t="s">
        <v>0</v>
      </c>
      <c r="R12" s="30"/>
      <c r="S12" s="36">
        <f>COUNTIF(D19:D150,"&gt;="&amp;'Grading Scale'!C3)-SUM(Home!S8:S11)</f>
        <v>1</v>
      </c>
      <c r="T12" s="32"/>
      <c r="U12" s="23"/>
    </row>
    <row r="13" spans="1:21" ht="14" thickBot="1">
      <c r="A13" s="23"/>
      <c r="B13" s="23"/>
      <c r="C13" s="23"/>
      <c r="D13" s="23"/>
      <c r="E13" s="23"/>
      <c r="F13" s="24"/>
      <c r="G13" s="23"/>
      <c r="H13" s="23"/>
      <c r="I13" s="24"/>
      <c r="J13" s="24"/>
      <c r="K13" s="24"/>
      <c r="L13" s="24"/>
      <c r="M13" s="24"/>
      <c r="N13" s="24"/>
      <c r="O13" s="24"/>
      <c r="P13" s="38"/>
      <c r="Q13" s="38"/>
      <c r="R13" s="38"/>
      <c r="S13" s="38"/>
      <c r="T13" s="39"/>
      <c r="U13" s="23"/>
    </row>
    <row r="14" spans="1:21">
      <c r="A14" s="23"/>
      <c r="B14" s="23"/>
      <c r="C14" s="23"/>
      <c r="D14" s="23"/>
      <c r="E14" s="23"/>
      <c r="F14" s="24"/>
      <c r="G14" s="29"/>
      <c r="H14" s="24"/>
      <c r="I14" s="24"/>
      <c r="J14" s="24"/>
      <c r="K14" s="24"/>
      <c r="L14" s="24"/>
      <c r="M14" s="24"/>
      <c r="N14" s="23"/>
      <c r="O14" s="23"/>
      <c r="P14" s="23"/>
      <c r="Q14" s="23"/>
      <c r="R14" s="23"/>
      <c r="S14" s="23"/>
      <c r="T14" s="23"/>
      <c r="U14" s="23"/>
    </row>
    <row r="15" spans="1:21">
      <c r="A15" s="23"/>
      <c r="B15" s="23"/>
      <c r="C15" s="23"/>
      <c r="D15" s="23"/>
      <c r="E15" s="23"/>
      <c r="F15" s="24"/>
      <c r="G15" s="29"/>
      <c r="H15" s="24"/>
      <c r="I15" s="24"/>
      <c r="J15" s="24"/>
      <c r="K15" s="24"/>
      <c r="L15" s="24"/>
      <c r="M15" s="24"/>
      <c r="N15" s="23"/>
      <c r="O15" s="23"/>
      <c r="P15" s="23"/>
      <c r="Q15" s="23"/>
      <c r="R15" s="23"/>
      <c r="S15" s="23"/>
      <c r="T15" s="23"/>
      <c r="U15" s="23"/>
    </row>
    <row r="17" spans="1:35" ht="31" customHeight="1">
      <c r="A17" s="40"/>
      <c r="B17" s="73" t="s">
        <v>59</v>
      </c>
      <c r="C17" s="74"/>
      <c r="D17" s="75"/>
      <c r="E17" s="12" t="s">
        <v>60</v>
      </c>
      <c r="F17" s="12" t="s">
        <v>61</v>
      </c>
      <c r="G17" s="12" t="s">
        <v>32</v>
      </c>
      <c r="H17" s="12" t="s">
        <v>33</v>
      </c>
      <c r="I17" s="12" t="s">
        <v>34</v>
      </c>
      <c r="J17" s="12" t="s">
        <v>62</v>
      </c>
      <c r="K17" s="12" t="s">
        <v>63</v>
      </c>
      <c r="L17" s="12" t="s">
        <v>64</v>
      </c>
      <c r="M17" s="12" t="s">
        <v>65</v>
      </c>
      <c r="N17" s="12" t="s">
        <v>66</v>
      </c>
      <c r="O17" s="12" t="s">
        <v>67</v>
      </c>
      <c r="P17" s="12" t="s">
        <v>68</v>
      </c>
      <c r="Q17" s="12" t="s">
        <v>69</v>
      </c>
      <c r="R17" s="12"/>
      <c r="S17" s="12"/>
      <c r="T17" s="12"/>
      <c r="U17" s="12"/>
      <c r="V17" s="12"/>
      <c r="W17" s="12"/>
      <c r="X17" s="12"/>
      <c r="Y17" s="12"/>
      <c r="Z17" s="12"/>
      <c r="AA17" s="12"/>
      <c r="AB17" s="12"/>
      <c r="AC17" s="12"/>
      <c r="AD17" s="12"/>
      <c r="AE17" s="12"/>
      <c r="AF17" s="12"/>
      <c r="AG17" s="12"/>
      <c r="AH17" s="12"/>
      <c r="AI17" s="12"/>
    </row>
    <row r="18" spans="1:35" ht="35" customHeight="1" thickBot="1">
      <c r="B18" s="70" t="s">
        <v>70</v>
      </c>
      <c r="C18" s="71"/>
      <c r="D18" s="72"/>
      <c r="E18" s="13">
        <v>31</v>
      </c>
      <c r="F18" s="13">
        <v>31</v>
      </c>
      <c r="G18" s="13">
        <v>31</v>
      </c>
      <c r="H18" s="13">
        <v>31</v>
      </c>
      <c r="I18" s="13">
        <v>31</v>
      </c>
      <c r="J18" s="13">
        <v>31</v>
      </c>
      <c r="K18" s="13">
        <v>200</v>
      </c>
      <c r="L18" s="13">
        <v>31</v>
      </c>
      <c r="M18" s="13">
        <v>31</v>
      </c>
      <c r="N18" s="13">
        <v>31</v>
      </c>
      <c r="O18" s="13">
        <v>31</v>
      </c>
      <c r="P18" s="13">
        <v>31</v>
      </c>
      <c r="Q18" s="13">
        <v>360</v>
      </c>
      <c r="R18" s="13"/>
      <c r="S18" s="13"/>
      <c r="T18" s="13"/>
      <c r="U18" s="13"/>
      <c r="V18" s="13"/>
      <c r="W18" s="13"/>
      <c r="X18" s="13"/>
      <c r="Y18" s="13"/>
      <c r="Z18" s="13"/>
      <c r="AA18" s="13"/>
      <c r="AB18" s="13"/>
      <c r="AC18" s="13"/>
      <c r="AD18" s="13"/>
      <c r="AE18" s="13"/>
      <c r="AF18" s="13"/>
      <c r="AG18" s="13"/>
      <c r="AH18" s="13"/>
      <c r="AI18" s="13"/>
    </row>
    <row r="19" spans="1:35" ht="17">
      <c r="B19" s="14" t="s">
        <v>71</v>
      </c>
      <c r="C19" s="15" t="str">
        <f>IF(B19=0,"",VLOOKUP(D19,'Grading Scale'!$C$3:$D$15,2))</f>
        <v>B</v>
      </c>
      <c r="D19" s="15">
        <f>IF(B19=0,"",SUM(E19:AI19)/SUM($E$18:$AI$18)*100)</f>
        <v>86.57047724750278</v>
      </c>
      <c r="E19" s="16">
        <v>31</v>
      </c>
      <c r="F19" s="16">
        <v>16</v>
      </c>
      <c r="G19" s="16">
        <v>29</v>
      </c>
      <c r="H19" s="16">
        <v>28</v>
      </c>
      <c r="I19" s="17">
        <v>29</v>
      </c>
      <c r="J19" s="17">
        <v>31</v>
      </c>
      <c r="K19" s="17">
        <v>160</v>
      </c>
      <c r="L19" s="17">
        <v>30</v>
      </c>
      <c r="M19" s="17">
        <v>27</v>
      </c>
      <c r="N19" s="17">
        <v>31</v>
      </c>
      <c r="O19" s="17">
        <v>31</v>
      </c>
      <c r="P19" s="17">
        <v>31</v>
      </c>
      <c r="Q19" s="17">
        <v>306</v>
      </c>
      <c r="R19" s="16"/>
      <c r="S19" s="16"/>
      <c r="T19" s="16"/>
      <c r="U19" s="16"/>
      <c r="V19" s="16"/>
      <c r="W19" s="16"/>
      <c r="X19" s="16"/>
      <c r="Y19" s="16"/>
      <c r="Z19" s="16"/>
      <c r="AA19" s="16"/>
      <c r="AB19" s="16"/>
      <c r="AC19" s="16"/>
      <c r="AD19" s="16"/>
      <c r="AE19" s="16"/>
      <c r="AF19" s="16"/>
      <c r="AG19" s="16"/>
      <c r="AH19" s="16"/>
      <c r="AI19" s="16"/>
    </row>
    <row r="20" spans="1:35" ht="17">
      <c r="B20" s="18" t="s">
        <v>72</v>
      </c>
      <c r="C20" s="19" t="str">
        <f>IF(B20=0,"",VLOOKUP(D20,'Grading Scale'!$C$3:$D$15,2))</f>
        <v>A</v>
      </c>
      <c r="D20" s="15">
        <f t="shared" ref="D20:D83" si="0">IF(B20=0,"",SUM(E20:AI20)/SUM($E$18:$AI$18)*100)</f>
        <v>93.451720310765822</v>
      </c>
      <c r="E20" s="20">
        <v>34</v>
      </c>
      <c r="F20" s="20">
        <v>33</v>
      </c>
      <c r="G20" s="20">
        <v>30</v>
      </c>
      <c r="H20" s="21">
        <v>29</v>
      </c>
      <c r="I20" s="21">
        <v>30</v>
      </c>
      <c r="J20" s="21">
        <v>31</v>
      </c>
      <c r="K20" s="21">
        <v>178</v>
      </c>
      <c r="L20" s="21">
        <v>30</v>
      </c>
      <c r="M20" s="21">
        <v>30</v>
      </c>
      <c r="N20" s="21">
        <v>31</v>
      </c>
      <c r="O20" s="21">
        <v>31</v>
      </c>
      <c r="P20" s="21">
        <v>31</v>
      </c>
      <c r="Q20" s="21">
        <v>324</v>
      </c>
      <c r="R20" s="20"/>
      <c r="S20" s="20"/>
      <c r="T20" s="20"/>
      <c r="U20" s="20"/>
      <c r="V20" s="20"/>
      <c r="W20" s="20"/>
      <c r="X20" s="20"/>
      <c r="Y20" s="20"/>
      <c r="Z20" s="20"/>
      <c r="AA20" s="20"/>
      <c r="AB20" s="20"/>
      <c r="AC20" s="20"/>
      <c r="AD20" s="20"/>
      <c r="AE20" s="20"/>
      <c r="AF20" s="20"/>
      <c r="AG20" s="20"/>
      <c r="AH20" s="20"/>
      <c r="AI20" s="20"/>
    </row>
    <row r="21" spans="1:35" ht="17">
      <c r="B21" s="18" t="s">
        <v>73</v>
      </c>
      <c r="C21" s="19" t="str">
        <f>IF(B21=0,"",VLOOKUP(D21,'Grading Scale'!$C$3:$D$15,2))</f>
        <v>A+</v>
      </c>
      <c r="D21" s="15">
        <f t="shared" si="0"/>
        <v>97.780244173140957</v>
      </c>
      <c r="E21" s="20">
        <v>32</v>
      </c>
      <c r="F21" s="20">
        <v>33</v>
      </c>
      <c r="G21" s="20">
        <v>32</v>
      </c>
      <c r="H21" s="21">
        <v>31</v>
      </c>
      <c r="I21" s="21">
        <v>27</v>
      </c>
      <c r="J21" s="21">
        <v>33</v>
      </c>
      <c r="K21" s="21">
        <v>188</v>
      </c>
      <c r="L21" s="21">
        <v>31</v>
      </c>
      <c r="M21" s="21">
        <v>31</v>
      </c>
      <c r="N21" s="21">
        <v>31</v>
      </c>
      <c r="O21" s="21">
        <v>31</v>
      </c>
      <c r="P21" s="21">
        <v>31</v>
      </c>
      <c r="Q21" s="21">
        <v>350</v>
      </c>
      <c r="R21" s="20"/>
      <c r="S21" s="20"/>
      <c r="T21" s="20"/>
      <c r="U21" s="20"/>
      <c r="V21" s="20"/>
      <c r="W21" s="20"/>
      <c r="X21" s="20"/>
      <c r="Y21" s="20"/>
      <c r="Z21" s="20"/>
      <c r="AA21" s="20"/>
      <c r="AB21" s="20"/>
      <c r="AC21" s="20"/>
      <c r="AD21" s="20"/>
      <c r="AE21" s="20"/>
      <c r="AF21" s="20"/>
      <c r="AG21" s="20"/>
      <c r="AH21" s="20"/>
      <c r="AI21" s="20"/>
    </row>
    <row r="22" spans="1:35" ht="17">
      <c r="B22" s="18" t="s">
        <v>74</v>
      </c>
      <c r="C22" s="19" t="str">
        <f>IF(B22=0,"",VLOOKUP(D22,'Grading Scale'!$C$3:$D$15,2))</f>
        <v>A+</v>
      </c>
      <c r="D22" s="15">
        <f t="shared" si="0"/>
        <v>97.558268590455057</v>
      </c>
      <c r="E22" s="20">
        <v>33</v>
      </c>
      <c r="F22" s="20">
        <v>32</v>
      </c>
      <c r="G22" s="20">
        <v>29</v>
      </c>
      <c r="H22" s="21">
        <v>31</v>
      </c>
      <c r="I22" s="21">
        <v>30</v>
      </c>
      <c r="J22" s="21">
        <v>31</v>
      </c>
      <c r="K22" s="21">
        <v>190</v>
      </c>
      <c r="L22" s="21">
        <v>31</v>
      </c>
      <c r="M22" s="21">
        <v>29</v>
      </c>
      <c r="N22" s="21">
        <v>31</v>
      </c>
      <c r="O22" s="21">
        <v>31</v>
      </c>
      <c r="P22" s="21">
        <v>31</v>
      </c>
      <c r="Q22" s="21">
        <v>350</v>
      </c>
      <c r="R22" s="20"/>
      <c r="S22" s="20"/>
      <c r="T22" s="20"/>
      <c r="U22" s="20"/>
      <c r="V22" s="20"/>
      <c r="W22" s="20"/>
      <c r="X22" s="20"/>
      <c r="Y22" s="20"/>
      <c r="Z22" s="20"/>
      <c r="AA22" s="20"/>
      <c r="AB22" s="20"/>
      <c r="AC22" s="20"/>
      <c r="AD22" s="20"/>
      <c r="AE22" s="20"/>
      <c r="AF22" s="20"/>
      <c r="AG22" s="20"/>
      <c r="AH22" s="20"/>
      <c r="AI22" s="20"/>
    </row>
    <row r="23" spans="1:35" ht="17">
      <c r="B23" s="18" t="s">
        <v>75</v>
      </c>
      <c r="C23" s="19" t="str">
        <f>IF(B23=0,"",VLOOKUP(D23,'Grading Scale'!$C$3:$D$15,2))</f>
        <v>B+</v>
      </c>
      <c r="D23" s="15">
        <f t="shared" si="0"/>
        <v>88.790233074361822</v>
      </c>
      <c r="E23" s="21">
        <v>30</v>
      </c>
      <c r="F23" s="21">
        <v>26</v>
      </c>
      <c r="G23" s="21">
        <v>28</v>
      </c>
      <c r="H23" s="21">
        <v>31</v>
      </c>
      <c r="I23" s="21">
        <v>31</v>
      </c>
      <c r="J23" s="21">
        <v>26</v>
      </c>
      <c r="K23" s="20">
        <f>88*2</f>
        <v>176</v>
      </c>
      <c r="L23" s="20">
        <v>29</v>
      </c>
      <c r="M23" s="21">
        <v>26</v>
      </c>
      <c r="N23" s="21">
        <v>29</v>
      </c>
      <c r="O23" s="21">
        <v>31</v>
      </c>
      <c r="P23" s="21">
        <v>31</v>
      </c>
      <c r="Q23" s="21">
        <v>306</v>
      </c>
      <c r="R23" s="20"/>
      <c r="S23" s="20"/>
      <c r="T23" s="20"/>
      <c r="U23" s="20"/>
      <c r="V23" s="20"/>
      <c r="W23" s="20"/>
      <c r="X23" s="20"/>
      <c r="Y23" s="20"/>
      <c r="Z23" s="20"/>
      <c r="AA23" s="20"/>
      <c r="AB23" s="20"/>
      <c r="AC23" s="20"/>
      <c r="AD23" s="20"/>
      <c r="AE23" s="20"/>
      <c r="AF23" s="20"/>
      <c r="AG23" s="20"/>
      <c r="AH23" s="20"/>
      <c r="AI23" s="20"/>
    </row>
    <row r="24" spans="1:35" ht="17">
      <c r="B24" s="18" t="s">
        <v>76</v>
      </c>
      <c r="C24" s="19" t="str">
        <f>IF(B24=0,"",VLOOKUP(D24,'Grading Scale'!$C$3:$D$15,2))</f>
        <v>A+</v>
      </c>
      <c r="D24" s="15">
        <f t="shared" si="0"/>
        <v>99.223085460599336</v>
      </c>
      <c r="E24" s="20">
        <v>34</v>
      </c>
      <c r="F24" s="21">
        <v>33</v>
      </c>
      <c r="G24" s="21">
        <v>30</v>
      </c>
      <c r="H24" s="21">
        <v>31</v>
      </c>
      <c r="I24" s="21">
        <v>31</v>
      </c>
      <c r="J24" s="21">
        <v>31</v>
      </c>
      <c r="K24" s="21">
        <v>192</v>
      </c>
      <c r="L24" s="21">
        <v>31</v>
      </c>
      <c r="M24" s="21">
        <v>28</v>
      </c>
      <c r="N24" s="21">
        <v>31</v>
      </c>
      <c r="O24" s="21">
        <v>31</v>
      </c>
      <c r="P24" s="21">
        <v>31</v>
      </c>
      <c r="Q24" s="21">
        <v>360</v>
      </c>
      <c r="R24" s="20"/>
      <c r="S24" s="20"/>
      <c r="T24" s="20"/>
      <c r="U24" s="20"/>
      <c r="V24" s="20"/>
      <c r="W24" s="20"/>
      <c r="X24" s="20"/>
      <c r="Y24" s="20"/>
      <c r="Z24" s="20"/>
      <c r="AA24" s="20"/>
      <c r="AB24" s="20"/>
      <c r="AC24" s="20"/>
      <c r="AD24" s="20"/>
      <c r="AE24" s="20"/>
      <c r="AF24" s="20"/>
      <c r="AG24" s="20"/>
      <c r="AH24" s="20"/>
      <c r="AI24" s="20"/>
    </row>
    <row r="25" spans="1:35" ht="17">
      <c r="B25" s="18" t="s">
        <v>77</v>
      </c>
      <c r="C25" s="19" t="str">
        <f>IF(B25=0,"",VLOOKUP(D25,'Grading Scale'!$C$3:$D$15,2))</f>
        <v>A</v>
      </c>
      <c r="D25" s="15">
        <f t="shared" si="0"/>
        <v>93.895671476137622</v>
      </c>
      <c r="E25" s="21">
        <v>26</v>
      </c>
      <c r="F25" s="20">
        <v>33</v>
      </c>
      <c r="G25" s="21">
        <v>31</v>
      </c>
      <c r="H25" s="21">
        <v>29</v>
      </c>
      <c r="I25" s="21">
        <v>30</v>
      </c>
      <c r="J25" s="21">
        <v>30</v>
      </c>
      <c r="K25" s="21">
        <v>194</v>
      </c>
      <c r="L25" s="21">
        <v>30</v>
      </c>
      <c r="M25" s="21">
        <v>27</v>
      </c>
      <c r="N25" s="21">
        <v>30</v>
      </c>
      <c r="O25" s="21">
        <v>31</v>
      </c>
      <c r="P25" s="21">
        <v>31</v>
      </c>
      <c r="Q25" s="21">
        <v>324</v>
      </c>
      <c r="R25" s="20"/>
      <c r="S25" s="20"/>
      <c r="T25" s="20"/>
      <c r="U25" s="20"/>
      <c r="V25" s="20"/>
      <c r="W25" s="20"/>
      <c r="X25" s="20"/>
      <c r="Y25" s="20"/>
      <c r="Z25" s="20"/>
      <c r="AA25" s="20"/>
      <c r="AB25" s="20"/>
      <c r="AC25" s="20"/>
      <c r="AD25" s="20"/>
      <c r="AE25" s="20"/>
      <c r="AF25" s="20"/>
      <c r="AG25" s="20"/>
      <c r="AH25" s="20"/>
      <c r="AI25" s="20"/>
    </row>
    <row r="26" spans="1:35" ht="17">
      <c r="B26" s="18" t="s">
        <v>78</v>
      </c>
      <c r="C26" s="19" t="str">
        <f>IF(B26=0,"",VLOOKUP(D26,'Grading Scale'!$C$3:$D$15,2))</f>
        <v>B-</v>
      </c>
      <c r="D26" s="15">
        <f t="shared" si="0"/>
        <v>82.519422863485019</v>
      </c>
      <c r="E26" s="21">
        <v>26</v>
      </c>
      <c r="F26" s="21">
        <v>23</v>
      </c>
      <c r="G26" s="21">
        <v>27</v>
      </c>
      <c r="H26" s="21">
        <v>27</v>
      </c>
      <c r="I26" s="21">
        <v>24.5</v>
      </c>
      <c r="J26" s="21">
        <v>27</v>
      </c>
      <c r="K26" s="20">
        <f>88*2</f>
        <v>176</v>
      </c>
      <c r="L26" s="21">
        <v>26</v>
      </c>
      <c r="M26" s="21">
        <v>23</v>
      </c>
      <c r="N26" s="21">
        <v>29</v>
      </c>
      <c r="O26" s="21">
        <v>31</v>
      </c>
      <c r="P26" s="21">
        <v>31</v>
      </c>
      <c r="Q26" s="21">
        <v>273</v>
      </c>
      <c r="R26" s="20"/>
      <c r="S26" s="20"/>
      <c r="T26" s="20"/>
      <c r="U26" s="20"/>
      <c r="V26" s="20"/>
      <c r="W26" s="20"/>
      <c r="X26" s="20"/>
      <c r="Y26" s="20"/>
      <c r="Z26" s="20"/>
      <c r="AA26" s="20"/>
      <c r="AB26" s="20"/>
      <c r="AC26" s="20"/>
      <c r="AD26" s="20"/>
      <c r="AE26" s="20"/>
      <c r="AF26" s="20"/>
      <c r="AG26" s="20"/>
      <c r="AH26" s="20"/>
      <c r="AI26" s="20"/>
    </row>
    <row r="27" spans="1:35" ht="17">
      <c r="B27" s="18" t="s">
        <v>40</v>
      </c>
      <c r="C27" s="19" t="str">
        <f>IF(B27=0,"",VLOOKUP(D27,'Grading Scale'!$C$3:$D$15,2))</f>
        <v>F</v>
      </c>
      <c r="D27" s="15">
        <f t="shared" si="0"/>
        <v>54.49500554938956</v>
      </c>
      <c r="E27" s="20">
        <v>27</v>
      </c>
      <c r="F27" s="20">
        <v>33</v>
      </c>
      <c r="G27" s="20">
        <v>26</v>
      </c>
      <c r="H27" s="20">
        <v>29</v>
      </c>
      <c r="I27" s="20">
        <v>31</v>
      </c>
      <c r="J27" s="20">
        <v>30</v>
      </c>
      <c r="K27" s="20">
        <f>85*2</f>
        <v>170</v>
      </c>
      <c r="L27" s="20">
        <v>29</v>
      </c>
      <c r="M27" s="20">
        <v>23</v>
      </c>
      <c r="N27" s="20">
        <v>31</v>
      </c>
      <c r="O27" s="20">
        <v>31</v>
      </c>
      <c r="P27" s="20">
        <v>31</v>
      </c>
      <c r="Q27" s="20"/>
      <c r="R27" s="20"/>
      <c r="S27" s="20"/>
      <c r="T27" s="20"/>
      <c r="U27" s="20"/>
      <c r="V27" s="20"/>
      <c r="W27" s="20"/>
      <c r="X27" s="20"/>
      <c r="Y27" s="20"/>
      <c r="Z27" s="20"/>
      <c r="AA27" s="20"/>
      <c r="AB27" s="20"/>
      <c r="AC27" s="20"/>
      <c r="AD27" s="20"/>
      <c r="AE27" s="20"/>
      <c r="AF27" s="20"/>
      <c r="AG27" s="20"/>
      <c r="AH27" s="20"/>
      <c r="AI27" s="20"/>
    </row>
    <row r="28" spans="1:35">
      <c r="B28" s="19"/>
      <c r="C28" s="19" t="str">
        <f>IF(B28=0,"",VLOOKUP(D28,'Grading Scale'!$C$3:$D$15,2))</f>
        <v/>
      </c>
      <c r="D28" s="15" t="str">
        <f t="shared" si="0"/>
        <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row>
    <row r="29" spans="1:35">
      <c r="B29" s="19"/>
      <c r="C29" s="19" t="str">
        <f>IF(B29=0,"",VLOOKUP(D29,'Grading Scale'!$C$3:$D$15,2))</f>
        <v/>
      </c>
      <c r="D29" s="15" t="str">
        <f t="shared" si="0"/>
        <v/>
      </c>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row>
    <row r="30" spans="1:35">
      <c r="B30" s="19"/>
      <c r="C30" s="19" t="str">
        <f>IF(B30=0,"",VLOOKUP(D30,'Grading Scale'!$C$3:$D$15,2))</f>
        <v/>
      </c>
      <c r="D30" s="15" t="str">
        <f t="shared" si="0"/>
        <v/>
      </c>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row>
    <row r="31" spans="1:35">
      <c r="B31" s="19"/>
      <c r="C31" s="19" t="str">
        <f>IF(B31=0,"",VLOOKUP(D31,'Grading Scale'!$C$3:$D$15,2))</f>
        <v/>
      </c>
      <c r="D31" s="15" t="str">
        <f t="shared" si="0"/>
        <v/>
      </c>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1:35">
      <c r="B32" s="19"/>
      <c r="C32" s="19" t="str">
        <f>IF(B32=0,"",VLOOKUP(D32,'Grading Scale'!$C$3:$D$15,2))</f>
        <v/>
      </c>
      <c r="D32" s="15" t="str">
        <f t="shared" si="0"/>
        <v/>
      </c>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row>
    <row r="33" spans="2:35">
      <c r="B33" s="19"/>
      <c r="C33" s="19" t="str">
        <f>IF(B33=0,"",VLOOKUP(D33,'Grading Scale'!$C$3:$D$15,2))</f>
        <v/>
      </c>
      <c r="D33" s="15" t="str">
        <f t="shared" si="0"/>
        <v/>
      </c>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2:35">
      <c r="B34" s="19"/>
      <c r="C34" s="19" t="str">
        <f>IF(B34=0,"",VLOOKUP(D34,'Grading Scale'!$C$3:$D$15,2))</f>
        <v/>
      </c>
      <c r="D34" s="15" t="str">
        <f t="shared" si="0"/>
        <v/>
      </c>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row>
    <row r="35" spans="2:35">
      <c r="B35" s="19"/>
      <c r="C35" s="19" t="str">
        <f>IF(B35=0,"",VLOOKUP(D35,'Grading Scale'!$C$3:$D$15,2))</f>
        <v/>
      </c>
      <c r="D35" s="15" t="str">
        <f t="shared" si="0"/>
        <v/>
      </c>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row>
    <row r="36" spans="2:35">
      <c r="B36" s="19"/>
      <c r="C36" s="19" t="str">
        <f>IF(B36=0,"",VLOOKUP(D36,'Grading Scale'!$C$3:$D$15,2))</f>
        <v/>
      </c>
      <c r="D36" s="15" t="str">
        <f t="shared" si="0"/>
        <v/>
      </c>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row>
    <row r="37" spans="2:35">
      <c r="B37" s="19"/>
      <c r="C37" s="19" t="str">
        <f>IF(B37=0,"",VLOOKUP(D37,'Grading Scale'!$C$3:$D$15,2))</f>
        <v/>
      </c>
      <c r="D37" s="15" t="str">
        <f t="shared" si="0"/>
        <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row>
    <row r="38" spans="2:35">
      <c r="B38" s="19"/>
      <c r="C38" s="19" t="str">
        <f>IF(B38=0,"",VLOOKUP(D38,'Grading Scale'!$C$3:$D$15,2))</f>
        <v/>
      </c>
      <c r="D38" s="15" t="str">
        <f t="shared" si="0"/>
        <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row>
    <row r="39" spans="2:35">
      <c r="B39" s="19"/>
      <c r="C39" s="19" t="str">
        <f>IF(B39=0,"",VLOOKUP(D39,'Grading Scale'!$C$3:$D$15,2))</f>
        <v/>
      </c>
      <c r="D39" s="15" t="str">
        <f t="shared" si="0"/>
        <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2:35">
      <c r="B40" s="19"/>
      <c r="C40" s="19" t="str">
        <f>IF(B40=0,"",VLOOKUP(D40,'Grading Scale'!$C$3:$D$15,2))</f>
        <v/>
      </c>
      <c r="D40" s="15" t="str">
        <f t="shared" si="0"/>
        <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row>
    <row r="41" spans="2:35">
      <c r="B41" s="19"/>
      <c r="C41" s="19" t="str">
        <f>IF(B41=0,"",VLOOKUP(D41,'Grading Scale'!$C$3:$D$15,2))</f>
        <v/>
      </c>
      <c r="D41" s="15" t="str">
        <f t="shared" si="0"/>
        <v/>
      </c>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row>
    <row r="42" spans="2:35">
      <c r="B42" s="19"/>
      <c r="C42" s="19" t="str">
        <f>IF(B42=0,"",VLOOKUP(D42,'Grading Scale'!$C$3:$D$15,2))</f>
        <v/>
      </c>
      <c r="D42" s="15" t="str">
        <f t="shared" si="0"/>
        <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row>
    <row r="43" spans="2:35">
      <c r="B43" s="19"/>
      <c r="C43" s="19" t="str">
        <f>IF(B43=0,"",VLOOKUP(D43,'Grading Scale'!$C$3:$D$15,2))</f>
        <v/>
      </c>
      <c r="D43" s="15" t="str">
        <f t="shared" si="0"/>
        <v/>
      </c>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row>
    <row r="44" spans="2:35">
      <c r="B44" s="19"/>
      <c r="C44" s="19" t="str">
        <f>IF(B44=0,"",VLOOKUP(D44,'Grading Scale'!$C$3:$D$15,2))</f>
        <v/>
      </c>
      <c r="D44" s="15" t="str">
        <f t="shared" si="0"/>
        <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row>
    <row r="45" spans="2:35">
      <c r="B45" s="19"/>
      <c r="C45" s="19" t="str">
        <f>IF(B45=0,"",VLOOKUP(D45,'Grading Scale'!$C$3:$D$15,2))</f>
        <v/>
      </c>
      <c r="D45" s="15" t="str">
        <f t="shared" si="0"/>
        <v/>
      </c>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row>
    <row r="46" spans="2:35">
      <c r="B46" s="19"/>
      <c r="C46" s="19" t="str">
        <f>IF(B46=0,"",VLOOKUP(D46,'Grading Scale'!$C$3:$D$15,2))</f>
        <v/>
      </c>
      <c r="D46" s="15" t="str">
        <f t="shared" si="0"/>
        <v/>
      </c>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row>
    <row r="47" spans="2:35">
      <c r="B47" s="19"/>
      <c r="C47" s="19" t="str">
        <f>IF(B47=0,"",VLOOKUP(D47,'Grading Scale'!$C$3:$D$15,2))</f>
        <v/>
      </c>
      <c r="D47" s="15" t="str">
        <f t="shared" si="0"/>
        <v/>
      </c>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row>
    <row r="48" spans="2:35">
      <c r="B48" s="19"/>
      <c r="C48" s="19" t="str">
        <f>IF(B48=0,"",VLOOKUP(D48,'Grading Scale'!$C$3:$D$15,2))</f>
        <v/>
      </c>
      <c r="D48" s="15" t="str">
        <f t="shared" si="0"/>
        <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row>
    <row r="49" spans="2:35">
      <c r="B49" s="19"/>
      <c r="C49" s="19" t="str">
        <f>IF(B49=0,"",VLOOKUP(D49,'Grading Scale'!$C$3:$D$15,2))</f>
        <v/>
      </c>
      <c r="D49" s="15" t="str">
        <f t="shared" si="0"/>
        <v/>
      </c>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row>
    <row r="50" spans="2:35">
      <c r="B50" s="19"/>
      <c r="C50" s="19" t="str">
        <f>IF(B50=0,"",VLOOKUP(D50,'Grading Scale'!$C$3:$D$15,2))</f>
        <v/>
      </c>
      <c r="D50" s="15" t="str">
        <f t="shared" si="0"/>
        <v/>
      </c>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row>
    <row r="51" spans="2:35">
      <c r="B51" s="19"/>
      <c r="C51" s="19" t="str">
        <f>IF(B51=0,"",VLOOKUP(D51,'Grading Scale'!$C$3:$D$15,2))</f>
        <v/>
      </c>
      <c r="D51" s="15" t="str">
        <f t="shared" si="0"/>
        <v/>
      </c>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row>
    <row r="52" spans="2:35">
      <c r="B52" s="19"/>
      <c r="C52" s="19" t="str">
        <f>IF(B52=0,"",VLOOKUP(D52,'Grading Scale'!$C$3:$D$15,2))</f>
        <v/>
      </c>
      <c r="D52" s="15" t="str">
        <f t="shared" si="0"/>
        <v/>
      </c>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row>
    <row r="53" spans="2:35">
      <c r="B53" s="19"/>
      <c r="C53" s="19" t="str">
        <f>IF(B53=0,"",VLOOKUP(D53,'Grading Scale'!$C$3:$D$15,2))</f>
        <v/>
      </c>
      <c r="D53" s="15" t="str">
        <f t="shared" si="0"/>
        <v/>
      </c>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row>
    <row r="54" spans="2:35">
      <c r="B54" s="19"/>
      <c r="C54" s="19" t="str">
        <f>IF(B54=0,"",VLOOKUP(D54,'Grading Scale'!$C$3:$D$15,2))</f>
        <v/>
      </c>
      <c r="D54" s="15" t="str">
        <f t="shared" si="0"/>
        <v/>
      </c>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row>
    <row r="55" spans="2:35">
      <c r="B55" s="19"/>
      <c r="C55" s="19" t="str">
        <f>IF(B55=0,"",VLOOKUP(D55,'Grading Scale'!$C$3:$D$15,2))</f>
        <v/>
      </c>
      <c r="D55" s="15" t="str">
        <f t="shared" si="0"/>
        <v/>
      </c>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row>
    <row r="56" spans="2:35">
      <c r="B56" s="19"/>
      <c r="C56" s="19" t="str">
        <f>IF(B56=0,"",VLOOKUP(D56,'Grading Scale'!$C$3:$D$15,2))</f>
        <v/>
      </c>
      <c r="D56" s="15" t="str">
        <f t="shared" si="0"/>
        <v/>
      </c>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row>
    <row r="57" spans="2:35">
      <c r="B57" s="19"/>
      <c r="C57" s="19" t="str">
        <f>IF(B57=0,"",VLOOKUP(D57,'Grading Scale'!$C$3:$D$15,2))</f>
        <v/>
      </c>
      <c r="D57" s="15" t="str">
        <f t="shared" si="0"/>
        <v/>
      </c>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2:35">
      <c r="B58" s="19"/>
      <c r="C58" s="19" t="str">
        <f>IF(B58=0,"",VLOOKUP(D58,'Grading Scale'!$C$3:$D$15,2))</f>
        <v/>
      </c>
      <c r="D58" s="15" t="str">
        <f t="shared" si="0"/>
        <v/>
      </c>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2:35">
      <c r="B59" s="19"/>
      <c r="C59" s="19" t="str">
        <f>IF(B59=0,"",VLOOKUP(D59,'Grading Scale'!$C$3:$D$15,2))</f>
        <v/>
      </c>
      <c r="D59" s="15" t="str">
        <f t="shared" si="0"/>
        <v/>
      </c>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2:35">
      <c r="B60" s="19"/>
      <c r="C60" s="19" t="str">
        <f>IF(B60=0,"",VLOOKUP(D60,'Grading Scale'!$C$3:$D$15,2))</f>
        <v/>
      </c>
      <c r="D60" s="15" t="str">
        <f t="shared" si="0"/>
        <v/>
      </c>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2:35">
      <c r="B61" s="19"/>
      <c r="C61" s="19" t="str">
        <f>IF(B61=0,"",VLOOKUP(D61,'Grading Scale'!$C$3:$D$15,2))</f>
        <v/>
      </c>
      <c r="D61" s="15" t="str">
        <f t="shared" si="0"/>
        <v/>
      </c>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2:35">
      <c r="B62" s="19"/>
      <c r="C62" s="19" t="str">
        <f>IF(B62=0,"",VLOOKUP(D62,'Grading Scale'!$C$3:$D$15,2))</f>
        <v/>
      </c>
      <c r="D62" s="15" t="str">
        <f t="shared" si="0"/>
        <v/>
      </c>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2:35">
      <c r="B63" s="19"/>
      <c r="C63" s="19" t="str">
        <f>IF(B63=0,"",VLOOKUP(D63,'Grading Scale'!$C$3:$D$15,2))</f>
        <v/>
      </c>
      <c r="D63" s="15" t="str">
        <f t="shared" si="0"/>
        <v/>
      </c>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row>
    <row r="64" spans="2:35">
      <c r="B64" s="19"/>
      <c r="C64" s="19" t="str">
        <f>IF(B64=0,"",VLOOKUP(D64,'Grading Scale'!$C$3:$D$15,2))</f>
        <v/>
      </c>
      <c r="D64" s="15" t="str">
        <f t="shared" si="0"/>
        <v/>
      </c>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2:35">
      <c r="B65" s="19"/>
      <c r="C65" s="19" t="str">
        <f>IF(B65=0,"",VLOOKUP(D65,'Grading Scale'!$C$3:$D$15,2))</f>
        <v/>
      </c>
      <c r="D65" s="15" t="str">
        <f t="shared" si="0"/>
        <v/>
      </c>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2:35">
      <c r="B66" s="19"/>
      <c r="C66" s="19" t="str">
        <f>IF(B66=0,"",VLOOKUP(D66,'Grading Scale'!$C$3:$D$15,2))</f>
        <v/>
      </c>
      <c r="D66" s="15" t="str">
        <f t="shared" si="0"/>
        <v/>
      </c>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2:35">
      <c r="B67" s="19"/>
      <c r="C67" s="19" t="str">
        <f>IF(B67=0,"",VLOOKUP(D67,'Grading Scale'!$C$3:$D$15,2))</f>
        <v/>
      </c>
      <c r="D67" s="15" t="str">
        <f t="shared" si="0"/>
        <v/>
      </c>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2:35">
      <c r="B68" s="19"/>
      <c r="C68" s="19" t="str">
        <f>IF(B68=0,"",VLOOKUP(D68,'Grading Scale'!$C$3:$D$15,2))</f>
        <v/>
      </c>
      <c r="D68" s="15" t="str">
        <f t="shared" si="0"/>
        <v/>
      </c>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2:35">
      <c r="B69" s="19"/>
      <c r="C69" s="19" t="str">
        <f>IF(B69=0,"",VLOOKUP(D69,'Grading Scale'!$C$3:$D$15,2))</f>
        <v/>
      </c>
      <c r="D69" s="15" t="str">
        <f t="shared" si="0"/>
        <v/>
      </c>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2:35">
      <c r="B70" s="19"/>
      <c r="C70" s="19" t="str">
        <f>IF(B70=0,"",VLOOKUP(D70,'Grading Scale'!$C$3:$D$15,2))</f>
        <v/>
      </c>
      <c r="D70" s="15" t="str">
        <f t="shared" si="0"/>
        <v/>
      </c>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2:35">
      <c r="B71" s="19"/>
      <c r="C71" s="19" t="str">
        <f>IF(B71=0,"",VLOOKUP(D71,'Grading Scale'!$C$3:$D$15,2))</f>
        <v/>
      </c>
      <c r="D71" s="15" t="str">
        <f t="shared" si="0"/>
        <v/>
      </c>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2:35">
      <c r="B72" s="19"/>
      <c r="C72" s="19" t="str">
        <f>IF(B72=0,"",VLOOKUP(D72,'Grading Scale'!$C$3:$D$15,2))</f>
        <v/>
      </c>
      <c r="D72" s="15" t="str">
        <f t="shared" si="0"/>
        <v/>
      </c>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2:35">
      <c r="B73" s="19"/>
      <c r="C73" s="19" t="str">
        <f>IF(B73=0,"",VLOOKUP(D73,'Grading Scale'!$C$3:$D$15,2))</f>
        <v/>
      </c>
      <c r="D73" s="15" t="str">
        <f t="shared" si="0"/>
        <v/>
      </c>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2:35">
      <c r="B74" s="19"/>
      <c r="C74" s="19" t="str">
        <f>IF(B74=0,"",VLOOKUP(D74,'Grading Scale'!$C$3:$D$15,2))</f>
        <v/>
      </c>
      <c r="D74" s="15" t="str">
        <f t="shared" si="0"/>
        <v/>
      </c>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2:35">
      <c r="B75" s="19"/>
      <c r="C75" s="19" t="str">
        <f>IF(B75=0,"",VLOOKUP(D75,'Grading Scale'!$C$3:$D$15,2))</f>
        <v/>
      </c>
      <c r="D75" s="15" t="str">
        <f t="shared" si="0"/>
        <v/>
      </c>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2:35">
      <c r="B76" s="19"/>
      <c r="C76" s="19" t="str">
        <f>IF(B76=0,"",VLOOKUP(D76,'Grading Scale'!$C$3:$D$15,2))</f>
        <v/>
      </c>
      <c r="D76" s="15" t="str">
        <f t="shared" si="0"/>
        <v/>
      </c>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2:35">
      <c r="B77" s="19"/>
      <c r="C77" s="19" t="str">
        <f>IF(B77=0,"",VLOOKUP(D77,'Grading Scale'!$C$3:$D$15,2))</f>
        <v/>
      </c>
      <c r="D77" s="15" t="str">
        <f t="shared" si="0"/>
        <v/>
      </c>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2:35">
      <c r="B78" s="19"/>
      <c r="C78" s="19" t="str">
        <f>IF(B78=0,"",VLOOKUP(D78,'Grading Scale'!$C$3:$D$15,2))</f>
        <v/>
      </c>
      <c r="D78" s="15" t="str">
        <f t="shared" si="0"/>
        <v/>
      </c>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2:35">
      <c r="B79" s="19"/>
      <c r="C79" s="19" t="str">
        <f>IF(B79=0,"",VLOOKUP(D79,'Grading Scale'!$C$3:$D$15,2))</f>
        <v/>
      </c>
      <c r="D79" s="15" t="str">
        <f t="shared" si="0"/>
        <v/>
      </c>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row r="80" spans="2:35">
      <c r="B80" s="19"/>
      <c r="C80" s="19" t="str">
        <f>IF(B80=0,"",VLOOKUP(D80,'Grading Scale'!$C$3:$D$15,2))</f>
        <v/>
      </c>
      <c r="D80" s="15" t="str">
        <f t="shared" si="0"/>
        <v/>
      </c>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row>
    <row r="81" spans="2:35">
      <c r="B81" s="19"/>
      <c r="C81" s="19" t="str">
        <f>IF(B81=0,"",VLOOKUP(D81,'Grading Scale'!$C$3:$D$15,2))</f>
        <v/>
      </c>
      <c r="D81" s="15" t="str">
        <f t="shared" si="0"/>
        <v/>
      </c>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row>
    <row r="82" spans="2:35">
      <c r="B82" s="19"/>
      <c r="C82" s="19" t="str">
        <f>IF(B82=0,"",VLOOKUP(D82,'Grading Scale'!$C$3:$D$15,2))</f>
        <v/>
      </c>
      <c r="D82" s="15" t="str">
        <f t="shared" si="0"/>
        <v/>
      </c>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row>
    <row r="83" spans="2:35">
      <c r="B83" s="19"/>
      <c r="C83" s="19" t="str">
        <f>IF(B83=0,"",VLOOKUP(D83,'Grading Scale'!$C$3:$D$15,2))</f>
        <v/>
      </c>
      <c r="D83" s="15" t="str">
        <f t="shared" si="0"/>
        <v/>
      </c>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row>
    <row r="84" spans="2:35">
      <c r="B84" s="19"/>
      <c r="C84" s="19" t="str">
        <f>IF(B84=0,"",VLOOKUP(D84,'Grading Scale'!$C$3:$D$15,2))</f>
        <v/>
      </c>
      <c r="D84" s="15" t="str">
        <f t="shared" ref="D84:D147" si="1">IF(B84=0,"",SUM(E84:AI84)/SUM($E$18:$AI$18)*100)</f>
        <v/>
      </c>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row>
    <row r="85" spans="2:35">
      <c r="B85" s="19"/>
      <c r="C85" s="19" t="str">
        <f>IF(B85=0,"",VLOOKUP(D85,'Grading Scale'!$C$3:$D$15,2))</f>
        <v/>
      </c>
      <c r="D85" s="15" t="str">
        <f t="shared" si="1"/>
        <v/>
      </c>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row>
    <row r="86" spans="2:35">
      <c r="B86" s="19"/>
      <c r="C86" s="19" t="str">
        <f>IF(B86=0,"",VLOOKUP(D86,'Grading Scale'!$C$3:$D$15,2))</f>
        <v/>
      </c>
      <c r="D86" s="15" t="str">
        <f t="shared" si="1"/>
        <v/>
      </c>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row>
    <row r="87" spans="2:35">
      <c r="B87" s="19"/>
      <c r="C87" s="19" t="str">
        <f>IF(B87=0,"",VLOOKUP(D87,'Grading Scale'!$C$3:$D$15,2))</f>
        <v/>
      </c>
      <c r="D87" s="15" t="str">
        <f t="shared" si="1"/>
        <v/>
      </c>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row>
    <row r="88" spans="2:35">
      <c r="B88" s="19"/>
      <c r="C88" s="19" t="str">
        <f>IF(B88=0,"",VLOOKUP(D88,'Grading Scale'!$C$3:$D$15,2))</f>
        <v/>
      </c>
      <c r="D88" s="15" t="str">
        <f t="shared" si="1"/>
        <v/>
      </c>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row>
    <row r="89" spans="2:35">
      <c r="B89" s="19"/>
      <c r="C89" s="19" t="str">
        <f>IF(B89=0,"",VLOOKUP(D89,'Grading Scale'!$C$3:$D$15,2))</f>
        <v/>
      </c>
      <c r="D89" s="15" t="str">
        <f t="shared" si="1"/>
        <v/>
      </c>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row>
    <row r="90" spans="2:35">
      <c r="B90" s="19"/>
      <c r="C90" s="19" t="str">
        <f>IF(B90=0,"",VLOOKUP(D90,'Grading Scale'!$C$3:$D$15,2))</f>
        <v/>
      </c>
      <c r="D90" s="15" t="str">
        <f t="shared" si="1"/>
        <v/>
      </c>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row>
    <row r="91" spans="2:35">
      <c r="B91" s="19"/>
      <c r="C91" s="19" t="str">
        <f>IF(B91=0,"",VLOOKUP(D91,'Grading Scale'!$C$3:$D$15,2))</f>
        <v/>
      </c>
      <c r="D91" s="15" t="str">
        <f t="shared" si="1"/>
        <v/>
      </c>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row>
    <row r="92" spans="2:35">
      <c r="B92" s="19"/>
      <c r="C92" s="19" t="str">
        <f>IF(B92=0,"",VLOOKUP(D92,'Grading Scale'!$C$3:$D$15,2))</f>
        <v/>
      </c>
      <c r="D92" s="15" t="str">
        <f t="shared" si="1"/>
        <v/>
      </c>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row>
    <row r="93" spans="2:35">
      <c r="B93" s="19"/>
      <c r="C93" s="19" t="str">
        <f>IF(B93=0,"",VLOOKUP(D93,'Grading Scale'!$C$3:$D$15,2))</f>
        <v/>
      </c>
      <c r="D93" s="15" t="str">
        <f t="shared" si="1"/>
        <v/>
      </c>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row>
    <row r="94" spans="2:35">
      <c r="B94" s="19"/>
      <c r="C94" s="19" t="str">
        <f>IF(B94=0,"",VLOOKUP(D94,'Grading Scale'!$C$3:$D$15,2))</f>
        <v/>
      </c>
      <c r="D94" s="15" t="str">
        <f t="shared" si="1"/>
        <v/>
      </c>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row>
    <row r="95" spans="2:35">
      <c r="B95" s="19"/>
      <c r="C95" s="19" t="str">
        <f>IF(B95=0,"",VLOOKUP(D95,'Grading Scale'!$C$3:$D$15,2))</f>
        <v/>
      </c>
      <c r="D95" s="15" t="str">
        <f t="shared" si="1"/>
        <v/>
      </c>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row>
    <row r="96" spans="2:35">
      <c r="B96" s="19"/>
      <c r="C96" s="19" t="str">
        <f>IF(B96=0,"",VLOOKUP(D96,'Grading Scale'!$C$3:$D$15,2))</f>
        <v/>
      </c>
      <c r="D96" s="15" t="str">
        <f t="shared" si="1"/>
        <v/>
      </c>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row>
    <row r="97" spans="2:35">
      <c r="B97" s="19"/>
      <c r="C97" s="19" t="str">
        <f>IF(B97=0,"",VLOOKUP(D97,'Grading Scale'!$C$3:$D$15,2))</f>
        <v/>
      </c>
      <c r="D97" s="15" t="str">
        <f t="shared" si="1"/>
        <v/>
      </c>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row>
    <row r="98" spans="2:35">
      <c r="B98" s="19"/>
      <c r="C98" s="19" t="str">
        <f>IF(B98=0,"",VLOOKUP(D98,'Grading Scale'!$C$3:$D$15,2))</f>
        <v/>
      </c>
      <c r="D98" s="15" t="str">
        <f t="shared" si="1"/>
        <v/>
      </c>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2:35">
      <c r="B99" s="19"/>
      <c r="C99" s="19" t="str">
        <f>IF(B99=0,"",VLOOKUP(D99,'Grading Scale'!$C$3:$D$15,2))</f>
        <v/>
      </c>
      <c r="D99" s="15" t="str">
        <f t="shared" si="1"/>
        <v/>
      </c>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row>
    <row r="100" spans="2:35">
      <c r="B100" s="19"/>
      <c r="C100" s="19" t="str">
        <f>IF(B100=0,"",VLOOKUP(D100,'Grading Scale'!$C$3:$D$15,2))</f>
        <v/>
      </c>
      <c r="D100" s="15" t="str">
        <f t="shared" si="1"/>
        <v/>
      </c>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row>
    <row r="101" spans="2:35">
      <c r="B101" s="19"/>
      <c r="C101" s="19" t="str">
        <f>IF(B101=0,"",VLOOKUP(D101,'Grading Scale'!$C$3:$D$15,2))</f>
        <v/>
      </c>
      <c r="D101" s="15" t="str">
        <f t="shared" si="1"/>
        <v/>
      </c>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row>
    <row r="102" spans="2:35">
      <c r="B102" s="19"/>
      <c r="C102" s="19" t="str">
        <f>IF(B102=0,"",VLOOKUP(D102,'Grading Scale'!$C$3:$D$15,2))</f>
        <v/>
      </c>
      <c r="D102" s="15" t="str">
        <f t="shared" si="1"/>
        <v/>
      </c>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row>
    <row r="103" spans="2:35">
      <c r="B103" s="19"/>
      <c r="C103" s="19" t="str">
        <f>IF(B103=0,"",VLOOKUP(D103,'Grading Scale'!$C$3:$D$15,2))</f>
        <v/>
      </c>
      <c r="D103" s="15" t="str">
        <f t="shared" si="1"/>
        <v/>
      </c>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row>
    <row r="104" spans="2:35">
      <c r="B104" s="19"/>
      <c r="C104" s="19" t="str">
        <f>IF(B104=0,"",VLOOKUP(D104,'Grading Scale'!$C$3:$D$15,2))</f>
        <v/>
      </c>
      <c r="D104" s="15" t="str">
        <f t="shared" si="1"/>
        <v/>
      </c>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row>
    <row r="105" spans="2:35">
      <c r="B105" s="19"/>
      <c r="C105" s="19" t="str">
        <f>IF(B105=0,"",VLOOKUP(D105,'Grading Scale'!$C$3:$D$15,2))</f>
        <v/>
      </c>
      <c r="D105" s="15" t="str">
        <f t="shared" si="1"/>
        <v/>
      </c>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row>
    <row r="106" spans="2:35">
      <c r="B106" s="19"/>
      <c r="C106" s="19" t="str">
        <f>IF(B106=0,"",VLOOKUP(D106,'Grading Scale'!$C$3:$D$15,2))</f>
        <v/>
      </c>
      <c r="D106" s="15" t="str">
        <f t="shared" si="1"/>
        <v/>
      </c>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row>
    <row r="107" spans="2:35">
      <c r="B107" s="19"/>
      <c r="C107" s="19" t="str">
        <f>IF(B107=0,"",VLOOKUP(D107,'Grading Scale'!$C$3:$D$15,2))</f>
        <v/>
      </c>
      <c r="D107" s="15" t="str">
        <f t="shared" si="1"/>
        <v/>
      </c>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row>
    <row r="108" spans="2:35">
      <c r="B108" s="19"/>
      <c r="C108" s="19" t="str">
        <f>IF(B108=0,"",VLOOKUP(D108,'Grading Scale'!$C$3:$D$15,2))</f>
        <v/>
      </c>
      <c r="D108" s="15" t="str">
        <f t="shared" si="1"/>
        <v/>
      </c>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row>
    <row r="109" spans="2:35">
      <c r="B109" s="19"/>
      <c r="C109" s="19" t="str">
        <f>IF(B109=0,"",VLOOKUP(D109,'Grading Scale'!$C$3:$D$15,2))</f>
        <v/>
      </c>
      <c r="D109" s="15" t="str">
        <f t="shared" si="1"/>
        <v/>
      </c>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row>
    <row r="110" spans="2:35">
      <c r="B110" s="19"/>
      <c r="C110" s="19" t="str">
        <f>IF(B110=0,"",VLOOKUP(D110,'Grading Scale'!$C$3:$D$15,2))</f>
        <v/>
      </c>
      <c r="D110" s="15" t="str">
        <f t="shared" si="1"/>
        <v/>
      </c>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row>
    <row r="111" spans="2:35">
      <c r="B111" s="19"/>
      <c r="C111" s="19" t="str">
        <f>IF(B111=0,"",VLOOKUP(D111,'Grading Scale'!$C$3:$D$15,2))</f>
        <v/>
      </c>
      <c r="D111" s="15" t="str">
        <f t="shared" si="1"/>
        <v/>
      </c>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row>
    <row r="112" spans="2:35">
      <c r="B112" s="19"/>
      <c r="C112" s="19" t="str">
        <f>IF(B112=0,"",VLOOKUP(D112,'Grading Scale'!$C$3:$D$15,2))</f>
        <v/>
      </c>
      <c r="D112" s="15" t="str">
        <f t="shared" si="1"/>
        <v/>
      </c>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row>
    <row r="113" spans="2:35">
      <c r="B113" s="19"/>
      <c r="C113" s="19" t="str">
        <f>IF(B113=0,"",VLOOKUP(D113,'Grading Scale'!$C$3:$D$15,2))</f>
        <v/>
      </c>
      <c r="D113" s="15" t="str">
        <f t="shared" si="1"/>
        <v/>
      </c>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row>
    <row r="114" spans="2:35">
      <c r="B114" s="19"/>
      <c r="C114" s="19" t="str">
        <f>IF(B114=0,"",VLOOKUP(D114,'Grading Scale'!$C$3:$D$15,2))</f>
        <v/>
      </c>
      <c r="D114" s="15" t="str">
        <f t="shared" si="1"/>
        <v/>
      </c>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row>
    <row r="115" spans="2:35">
      <c r="B115" s="19"/>
      <c r="C115" s="19" t="str">
        <f>IF(B115=0,"",VLOOKUP(D115,'Grading Scale'!$C$3:$D$15,2))</f>
        <v/>
      </c>
      <c r="D115" s="15" t="str">
        <f t="shared" si="1"/>
        <v/>
      </c>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row>
    <row r="116" spans="2:35">
      <c r="B116" s="19"/>
      <c r="C116" s="19" t="str">
        <f>IF(B116=0,"",VLOOKUP(D116,'Grading Scale'!$C$3:$D$15,2))</f>
        <v/>
      </c>
      <c r="D116" s="15" t="str">
        <f t="shared" si="1"/>
        <v/>
      </c>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row>
    <row r="117" spans="2:35">
      <c r="B117" s="19"/>
      <c r="C117" s="19" t="str">
        <f>IF(B117=0,"",VLOOKUP(D117,'Grading Scale'!$C$3:$D$15,2))</f>
        <v/>
      </c>
      <c r="D117" s="15" t="str">
        <f t="shared" si="1"/>
        <v/>
      </c>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row>
    <row r="118" spans="2:35">
      <c r="B118" s="19"/>
      <c r="C118" s="19" t="str">
        <f>IF(B118=0,"",VLOOKUP(D118,'Grading Scale'!$C$3:$D$15,2))</f>
        <v/>
      </c>
      <c r="D118" s="15" t="str">
        <f t="shared" si="1"/>
        <v/>
      </c>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row>
    <row r="119" spans="2:35">
      <c r="B119" s="19"/>
      <c r="C119" s="19" t="str">
        <f>IF(B119=0,"",VLOOKUP(D119,'Grading Scale'!$C$3:$D$15,2))</f>
        <v/>
      </c>
      <c r="D119" s="15" t="str">
        <f t="shared" si="1"/>
        <v/>
      </c>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row>
    <row r="120" spans="2:35">
      <c r="B120" s="19"/>
      <c r="C120" s="19" t="str">
        <f>IF(B120=0,"",VLOOKUP(D120,'Grading Scale'!$C$3:$D$15,2))</f>
        <v/>
      </c>
      <c r="D120" s="15" t="str">
        <f t="shared" si="1"/>
        <v/>
      </c>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row>
    <row r="121" spans="2:35">
      <c r="B121" s="19"/>
      <c r="C121" s="19" t="str">
        <f>IF(B121=0,"",VLOOKUP(D121,'Grading Scale'!$C$3:$D$15,2))</f>
        <v/>
      </c>
      <c r="D121" s="15" t="str">
        <f t="shared" si="1"/>
        <v/>
      </c>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row>
    <row r="122" spans="2:35">
      <c r="B122" s="19"/>
      <c r="C122" s="19" t="str">
        <f>IF(B122=0,"",VLOOKUP(D122,'Grading Scale'!$C$3:$D$15,2))</f>
        <v/>
      </c>
      <c r="D122" s="15" t="str">
        <f t="shared" si="1"/>
        <v/>
      </c>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row>
    <row r="123" spans="2:35">
      <c r="B123" s="19"/>
      <c r="C123" s="19" t="str">
        <f>IF(B123=0,"",VLOOKUP(D123,'Grading Scale'!$C$3:$D$15,2))</f>
        <v/>
      </c>
      <c r="D123" s="15" t="str">
        <f t="shared" si="1"/>
        <v/>
      </c>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row>
    <row r="124" spans="2:35">
      <c r="B124" s="19"/>
      <c r="C124" s="19" t="str">
        <f>IF(B124=0,"",VLOOKUP(D124,'Grading Scale'!$C$3:$D$15,2))</f>
        <v/>
      </c>
      <c r="D124" s="15" t="str">
        <f t="shared" si="1"/>
        <v/>
      </c>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row>
    <row r="125" spans="2:35">
      <c r="B125" s="19"/>
      <c r="C125" s="19" t="str">
        <f>IF(B125=0,"",VLOOKUP(D125,'Grading Scale'!$C$3:$D$15,2))</f>
        <v/>
      </c>
      <c r="D125" s="15" t="str">
        <f t="shared" si="1"/>
        <v/>
      </c>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row>
    <row r="126" spans="2:35">
      <c r="B126" s="19"/>
      <c r="C126" s="19" t="str">
        <f>IF(B126=0,"",VLOOKUP(D126,'Grading Scale'!$C$3:$D$15,2))</f>
        <v/>
      </c>
      <c r="D126" s="15" t="str">
        <f t="shared" si="1"/>
        <v/>
      </c>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row>
    <row r="127" spans="2:35">
      <c r="B127" s="19"/>
      <c r="C127" s="19" t="str">
        <f>IF(B127=0,"",VLOOKUP(D127,'Grading Scale'!$C$3:$D$15,2))</f>
        <v/>
      </c>
      <c r="D127" s="15" t="str">
        <f t="shared" si="1"/>
        <v/>
      </c>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row>
    <row r="128" spans="2:35">
      <c r="B128" s="19"/>
      <c r="C128" s="19" t="str">
        <f>IF(B128=0,"",VLOOKUP(D128,'Grading Scale'!$C$3:$D$15,2))</f>
        <v/>
      </c>
      <c r="D128" s="15" t="str">
        <f t="shared" si="1"/>
        <v/>
      </c>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row>
    <row r="129" spans="2:35">
      <c r="B129" s="19"/>
      <c r="C129" s="19" t="str">
        <f>IF(B129=0,"",VLOOKUP(D129,'Grading Scale'!$C$3:$D$15,2))</f>
        <v/>
      </c>
      <c r="D129" s="15" t="str">
        <f t="shared" si="1"/>
        <v/>
      </c>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row>
    <row r="130" spans="2:35">
      <c r="B130" s="19"/>
      <c r="C130" s="19" t="str">
        <f>IF(B130=0,"",VLOOKUP(D130,'Grading Scale'!$C$3:$D$15,2))</f>
        <v/>
      </c>
      <c r="D130" s="15" t="str">
        <f t="shared" si="1"/>
        <v/>
      </c>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row>
    <row r="131" spans="2:35">
      <c r="B131" s="19"/>
      <c r="C131" s="19" t="str">
        <f>IF(B131=0,"",VLOOKUP(D131,'Grading Scale'!$C$3:$D$15,2))</f>
        <v/>
      </c>
      <c r="D131" s="15" t="str">
        <f t="shared" si="1"/>
        <v/>
      </c>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row>
    <row r="132" spans="2:35">
      <c r="B132" s="19"/>
      <c r="C132" s="19" t="str">
        <f>IF(B132=0,"",VLOOKUP(D132,'Grading Scale'!$C$3:$D$15,2))</f>
        <v/>
      </c>
      <c r="D132" s="15" t="str">
        <f t="shared" si="1"/>
        <v/>
      </c>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row>
    <row r="133" spans="2:35">
      <c r="B133" s="19"/>
      <c r="C133" s="19" t="str">
        <f>IF(B133=0,"",VLOOKUP(D133,'Grading Scale'!$C$3:$D$15,2))</f>
        <v/>
      </c>
      <c r="D133" s="15" t="str">
        <f t="shared" si="1"/>
        <v/>
      </c>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row>
    <row r="134" spans="2:35">
      <c r="B134" s="19"/>
      <c r="C134" s="19" t="str">
        <f>IF(B134=0,"",VLOOKUP(D134,'Grading Scale'!$C$3:$D$15,2))</f>
        <v/>
      </c>
      <c r="D134" s="15" t="str">
        <f t="shared" si="1"/>
        <v/>
      </c>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row>
    <row r="135" spans="2:35">
      <c r="B135" s="19"/>
      <c r="C135" s="19" t="str">
        <f>IF(B135=0,"",VLOOKUP(D135,'Grading Scale'!$C$3:$D$15,2))</f>
        <v/>
      </c>
      <c r="D135" s="15" t="str">
        <f t="shared" si="1"/>
        <v/>
      </c>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row>
    <row r="136" spans="2:35">
      <c r="B136" s="19"/>
      <c r="C136" s="19" t="str">
        <f>IF(B136=0,"",VLOOKUP(D136,'Grading Scale'!$C$3:$D$15,2))</f>
        <v/>
      </c>
      <c r="D136" s="15" t="str">
        <f t="shared" si="1"/>
        <v/>
      </c>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row>
    <row r="137" spans="2:35">
      <c r="B137" s="19"/>
      <c r="C137" s="19" t="str">
        <f>IF(B137=0,"",VLOOKUP(D137,'Grading Scale'!$C$3:$D$15,2))</f>
        <v/>
      </c>
      <c r="D137" s="15" t="str">
        <f t="shared" si="1"/>
        <v/>
      </c>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row>
    <row r="138" spans="2:35">
      <c r="B138" s="19"/>
      <c r="C138" s="19" t="str">
        <f>IF(B138=0,"",VLOOKUP(D138,'Grading Scale'!$C$3:$D$15,2))</f>
        <v/>
      </c>
      <c r="D138" s="15" t="str">
        <f t="shared" si="1"/>
        <v/>
      </c>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row>
    <row r="139" spans="2:35">
      <c r="B139" s="19"/>
      <c r="C139" s="19" t="str">
        <f>IF(B139=0,"",VLOOKUP(D139,'Grading Scale'!$C$3:$D$15,2))</f>
        <v/>
      </c>
      <c r="D139" s="15" t="str">
        <f t="shared" si="1"/>
        <v/>
      </c>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row>
    <row r="140" spans="2:35">
      <c r="B140" s="19"/>
      <c r="C140" s="19" t="str">
        <f>IF(B140=0,"",VLOOKUP(D140,'Grading Scale'!$C$3:$D$15,2))</f>
        <v/>
      </c>
      <c r="D140" s="15" t="str">
        <f t="shared" si="1"/>
        <v/>
      </c>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row>
    <row r="141" spans="2:35">
      <c r="B141" s="19"/>
      <c r="C141" s="19" t="str">
        <f>IF(B141=0,"",VLOOKUP(D141,'Grading Scale'!$C$3:$D$15,2))</f>
        <v/>
      </c>
      <c r="D141" s="15" t="str">
        <f t="shared" si="1"/>
        <v/>
      </c>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row>
    <row r="142" spans="2:35">
      <c r="B142" s="19"/>
      <c r="C142" s="19" t="str">
        <f>IF(B142=0,"",VLOOKUP(D142,'Grading Scale'!$C$3:$D$15,2))</f>
        <v/>
      </c>
      <c r="D142" s="15" t="str">
        <f t="shared" si="1"/>
        <v/>
      </c>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row>
    <row r="143" spans="2:35">
      <c r="B143" s="19"/>
      <c r="C143" s="19" t="str">
        <f>IF(B143=0,"",VLOOKUP(D143,'Grading Scale'!$C$3:$D$15,2))</f>
        <v/>
      </c>
      <c r="D143" s="15" t="str">
        <f t="shared" si="1"/>
        <v/>
      </c>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row>
    <row r="144" spans="2:35">
      <c r="B144" s="19"/>
      <c r="C144" s="19" t="str">
        <f>IF(B144=0,"",VLOOKUP(D144,'Grading Scale'!$C$3:$D$15,2))</f>
        <v/>
      </c>
      <c r="D144" s="15" t="str">
        <f t="shared" si="1"/>
        <v/>
      </c>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row>
    <row r="145" spans="2:35">
      <c r="B145" s="19"/>
      <c r="C145" s="19" t="str">
        <f>IF(B145=0,"",VLOOKUP(D145,'Grading Scale'!$C$3:$D$15,2))</f>
        <v/>
      </c>
      <c r="D145" s="15" t="str">
        <f t="shared" si="1"/>
        <v/>
      </c>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row>
    <row r="146" spans="2:35">
      <c r="B146" s="19"/>
      <c r="C146" s="19" t="str">
        <f>IF(B146=0,"",VLOOKUP(D146,'Grading Scale'!$C$3:$D$15,2))</f>
        <v/>
      </c>
      <c r="D146" s="15" t="str">
        <f t="shared" si="1"/>
        <v/>
      </c>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row>
    <row r="147" spans="2:35">
      <c r="B147" s="19"/>
      <c r="C147" s="19" t="str">
        <f>IF(B147=0,"",VLOOKUP(D147,'Grading Scale'!$C$3:$D$15,2))</f>
        <v/>
      </c>
      <c r="D147" s="15" t="str">
        <f t="shared" si="1"/>
        <v/>
      </c>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row>
    <row r="148" spans="2:35">
      <c r="B148" s="19"/>
      <c r="C148" s="19" t="str">
        <f>IF(B148=0,"",VLOOKUP(D148,'Grading Scale'!$C$3:$D$15,2))</f>
        <v/>
      </c>
      <c r="D148" s="15" t="str">
        <f t="shared" ref="D148:D150" si="2">IF(B148=0,"",SUM(E148:AI148)/SUM($E$18:$AI$18)*100)</f>
        <v/>
      </c>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row>
    <row r="149" spans="2:35">
      <c r="B149" s="19"/>
      <c r="C149" s="19" t="str">
        <f>IF(B149=0,"",VLOOKUP(D149,'Grading Scale'!$C$3:$D$15,2))</f>
        <v/>
      </c>
      <c r="D149" s="15" t="str">
        <f t="shared" si="2"/>
        <v/>
      </c>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row>
    <row r="150" spans="2:35">
      <c r="B150" s="19"/>
      <c r="C150" s="19" t="str">
        <f>IF(B150=0,"",VLOOKUP(D150,'Grading Scale'!$C$3:$D$15,2))</f>
        <v/>
      </c>
      <c r="D150" s="15" t="str">
        <f t="shared" si="2"/>
        <v/>
      </c>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row>
    <row r="151" spans="2:35">
      <c r="B151" s="11" t="s">
        <v>10</v>
      </c>
      <c r="D151" s="22">
        <f t="shared" ref="D151" si="3">AVERAGE(D19:D150)</f>
        <v>88.253792082870888</v>
      </c>
      <c r="E151" s="22">
        <f t="shared" ref="E151" si="4">AVERAGE(E19:E150)</f>
        <v>30.333333333333332</v>
      </c>
      <c r="F151" s="22">
        <f t="shared" ref="F151" si="5">AVERAGE(F19:F150)</f>
        <v>29.111111111111111</v>
      </c>
      <c r="G151" s="22">
        <f t="shared" ref="G151" si="6">AVERAGE(G19:G150)</f>
        <v>29.111111111111111</v>
      </c>
      <c r="H151" s="22">
        <f t="shared" ref="H151" si="7">AVERAGE(H19:H150)</f>
        <v>29.555555555555557</v>
      </c>
      <c r="I151" s="22">
        <f t="shared" ref="I151" si="8">AVERAGE(I19:I150)</f>
        <v>29.277777777777779</v>
      </c>
      <c r="J151" s="22">
        <f t="shared" ref="J151" si="9">AVERAGE(J19:J150)</f>
        <v>30</v>
      </c>
      <c r="K151" s="22">
        <f t="shared" ref="K151" si="10">AVERAGE(K19:K150)</f>
        <v>180.44444444444446</v>
      </c>
      <c r="L151" s="22">
        <f t="shared" ref="L151" si="11">AVERAGE(L19:L150)</f>
        <v>29.666666666666668</v>
      </c>
      <c r="M151" s="22">
        <f t="shared" ref="M151" si="12">AVERAGE(M19:M150)</f>
        <v>27.111111111111111</v>
      </c>
      <c r="N151" s="22">
        <f t="shared" ref="N151" si="13">AVERAGE(N19:N150)</f>
        <v>30.444444444444443</v>
      </c>
      <c r="O151" s="22">
        <f t="shared" ref="O151" si="14">AVERAGE(O19:O150)</f>
        <v>31</v>
      </c>
      <c r="P151" s="22">
        <f t="shared" ref="P151" si="15">AVERAGE(P19:P150)</f>
        <v>31</v>
      </c>
      <c r="Q151" s="22">
        <f t="shared" ref="Q151" si="16">AVERAGE(Q19:Q150)</f>
        <v>324.125</v>
      </c>
      <c r="R151" s="22" t="e">
        <f t="shared" ref="R151" si="17">AVERAGE(R19:R150)</f>
        <v>#DIV/0!</v>
      </c>
      <c r="S151" s="22" t="e">
        <f t="shared" ref="S151" si="18">AVERAGE(S19:S150)</f>
        <v>#DIV/0!</v>
      </c>
      <c r="T151" s="22" t="e">
        <f t="shared" ref="T151" si="19">AVERAGE(T19:T150)</f>
        <v>#DIV/0!</v>
      </c>
      <c r="U151" s="22" t="e">
        <f t="shared" ref="U151" si="20">AVERAGE(U19:U150)</f>
        <v>#DIV/0!</v>
      </c>
      <c r="V151" s="22" t="e">
        <f t="shared" ref="V151" si="21">AVERAGE(V19:V150)</f>
        <v>#DIV/0!</v>
      </c>
      <c r="W151" s="22" t="e">
        <f t="shared" ref="W151" si="22">AVERAGE(W19:W150)</f>
        <v>#DIV/0!</v>
      </c>
      <c r="X151" s="22" t="e">
        <f t="shared" ref="X151" si="23">AVERAGE(X19:X150)</f>
        <v>#DIV/0!</v>
      </c>
      <c r="Y151" s="22" t="e">
        <f t="shared" ref="Y151" si="24">AVERAGE(Y19:Y150)</f>
        <v>#DIV/0!</v>
      </c>
      <c r="Z151" s="22" t="e">
        <f t="shared" ref="Z151" si="25">AVERAGE(Z19:Z150)</f>
        <v>#DIV/0!</v>
      </c>
      <c r="AA151" s="22" t="e">
        <f t="shared" ref="AA151" si="26">AVERAGE(AA19:AA150)</f>
        <v>#DIV/0!</v>
      </c>
      <c r="AB151" s="22" t="e">
        <f t="shared" ref="AB151" si="27">AVERAGE(AB19:AB150)</f>
        <v>#DIV/0!</v>
      </c>
      <c r="AC151" s="22" t="e">
        <f t="shared" ref="AC151" si="28">AVERAGE(AC19:AC150)</f>
        <v>#DIV/0!</v>
      </c>
      <c r="AD151" s="22" t="e">
        <f t="shared" ref="AD151" si="29">AVERAGE(AD19:AD150)</f>
        <v>#DIV/0!</v>
      </c>
      <c r="AE151" s="22" t="e">
        <f t="shared" ref="AE151" si="30">AVERAGE(AE19:AE150)</f>
        <v>#DIV/0!</v>
      </c>
      <c r="AF151" s="22" t="e">
        <f t="shared" ref="AF151" si="31">AVERAGE(AF19:AF150)</f>
        <v>#DIV/0!</v>
      </c>
      <c r="AG151" s="22" t="e">
        <f t="shared" ref="AG151" si="32">AVERAGE(AG19:AG150)</f>
        <v>#DIV/0!</v>
      </c>
      <c r="AH151" s="22" t="e">
        <f t="shared" ref="AH151" si="33">AVERAGE(AH19:AH150)</f>
        <v>#DIV/0!</v>
      </c>
      <c r="AI151" s="22" t="e">
        <f t="shared" ref="AI151" si="34">AVERAGE(AI19:AI150)</f>
        <v>#DIV/0!</v>
      </c>
    </row>
  </sheetData>
  <sheetProtection sheet="1" objects="1" scenarios="1"/>
  <mergeCells count="5">
    <mergeCell ref="Q2:S2"/>
    <mergeCell ref="B18:D18"/>
    <mergeCell ref="B17:D17"/>
    <mergeCell ref="A3:H5"/>
    <mergeCell ref="B6:I7"/>
  </mergeCells>
  <phoneticPr fontId="1"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autoPageBreaks="0"/>
  </sheetPr>
  <dimension ref="A1:D24"/>
  <sheetViews>
    <sheetView showGridLines="0" workbookViewId="0">
      <selection activeCell="F4" sqref="F4"/>
    </sheetView>
  </sheetViews>
  <sheetFormatPr baseColWidth="10" defaultRowHeight="13"/>
  <cols>
    <col min="1" max="1" width="13.7109375" customWidth="1"/>
    <col min="3" max="3" width="19" customWidth="1"/>
    <col min="4" max="4" width="15" customWidth="1"/>
  </cols>
  <sheetData>
    <row r="1" spans="1:4" ht="28">
      <c r="A1" s="5" t="s">
        <v>29</v>
      </c>
    </row>
    <row r="2" spans="1:4">
      <c r="B2" s="3"/>
      <c r="C2" s="4" t="s">
        <v>30</v>
      </c>
      <c r="D2" s="4" t="s">
        <v>31</v>
      </c>
    </row>
    <row r="3" spans="1:4">
      <c r="C3" s="6">
        <v>0</v>
      </c>
      <c r="D3" s="6" t="s">
        <v>28</v>
      </c>
    </row>
    <row r="4" spans="1:4">
      <c r="C4" s="6">
        <v>60</v>
      </c>
      <c r="D4" s="6" t="s">
        <v>22</v>
      </c>
    </row>
    <row r="5" spans="1:4">
      <c r="C5" s="6">
        <v>63</v>
      </c>
      <c r="D5" s="6" t="s">
        <v>27</v>
      </c>
    </row>
    <row r="6" spans="1:4">
      <c r="C6" s="6">
        <v>67</v>
      </c>
      <c r="D6" s="6" t="s">
        <v>21</v>
      </c>
    </row>
    <row r="7" spans="1:4">
      <c r="C7" s="6">
        <v>70</v>
      </c>
      <c r="D7" s="6" t="s">
        <v>16</v>
      </c>
    </row>
    <row r="8" spans="1:4">
      <c r="C8" s="6">
        <v>73</v>
      </c>
      <c r="D8" s="6" t="s">
        <v>26</v>
      </c>
    </row>
    <row r="9" spans="1:4">
      <c r="C9" s="6">
        <v>77</v>
      </c>
      <c r="D9" s="6" t="s">
        <v>20</v>
      </c>
    </row>
    <row r="10" spans="1:4">
      <c r="C10" s="6">
        <v>80</v>
      </c>
      <c r="D10" s="6" t="s">
        <v>19</v>
      </c>
    </row>
    <row r="11" spans="1:4">
      <c r="C11" s="6">
        <v>83</v>
      </c>
      <c r="D11" s="6" t="s">
        <v>25</v>
      </c>
    </row>
    <row r="12" spans="1:4">
      <c r="C12" s="6">
        <v>87</v>
      </c>
      <c r="D12" s="6" t="s">
        <v>18</v>
      </c>
    </row>
    <row r="13" spans="1:4">
      <c r="C13" s="6">
        <v>90</v>
      </c>
      <c r="D13" s="6" t="s">
        <v>17</v>
      </c>
    </row>
    <row r="14" spans="1:4">
      <c r="C14" s="6">
        <v>93</v>
      </c>
      <c r="D14" s="6" t="s">
        <v>24</v>
      </c>
    </row>
    <row r="15" spans="1:4">
      <c r="C15" s="6">
        <v>95</v>
      </c>
      <c r="D15" s="6" t="s">
        <v>23</v>
      </c>
    </row>
    <row r="18" spans="1:4">
      <c r="B18" s="80"/>
      <c r="C18" s="81"/>
      <c r="D18" s="81"/>
    </row>
    <row r="19" spans="1:4">
      <c r="B19" s="81"/>
      <c r="C19" s="81"/>
      <c r="D19" s="81"/>
    </row>
    <row r="20" spans="1:4">
      <c r="B20" s="81"/>
      <c r="C20" s="81"/>
      <c r="D20" s="81"/>
    </row>
    <row r="21" spans="1:4">
      <c r="B21" s="81"/>
      <c r="C21" s="81"/>
      <c r="D21" s="81"/>
    </row>
    <row r="22" spans="1:4">
      <c r="B22" s="81"/>
      <c r="C22" s="81"/>
      <c r="D22" s="81"/>
    </row>
    <row r="23" spans="1:4">
      <c r="B23" s="81"/>
      <c r="C23" s="81"/>
      <c r="D23" s="81"/>
    </row>
    <row r="24" spans="1:4" ht="14">
      <c r="A24" s="41"/>
      <c r="B24" s="81"/>
      <c r="C24" s="81"/>
      <c r="D24" s="81"/>
    </row>
  </sheetData>
  <sheetProtection sheet="1" objects="1" scenarios="1"/>
  <mergeCells count="1">
    <mergeCell ref="B18:D24"/>
  </mergeCells>
  <phoneticPr fontId="1"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45"/>
  <sheetViews>
    <sheetView showGridLines="0" tabSelected="1" zoomScale="125" workbookViewId="0">
      <selection activeCell="C10" sqref="C10"/>
    </sheetView>
  </sheetViews>
  <sheetFormatPr baseColWidth="10" defaultRowHeight="13"/>
  <cols>
    <col min="2" max="2" width="14.85546875" customWidth="1"/>
  </cols>
  <sheetData>
    <row r="1" spans="1:6" ht="28" customHeight="1">
      <c r="A1" s="88" t="s">
        <v>14</v>
      </c>
      <c r="B1" s="89"/>
      <c r="C1" s="89"/>
      <c r="D1" s="89"/>
      <c r="E1" s="89"/>
      <c r="F1" s="90"/>
    </row>
    <row r="2" spans="1:6" ht="17" customHeight="1">
      <c r="A2" s="85" t="s">
        <v>9</v>
      </c>
      <c r="B2" s="86"/>
      <c r="C2" s="86"/>
      <c r="D2" s="86"/>
      <c r="E2" s="86"/>
      <c r="F2" s="87"/>
    </row>
    <row r="3" spans="1:6" ht="31" customHeight="1" thickBot="1">
      <c r="A3" s="82" t="s">
        <v>82</v>
      </c>
      <c r="B3" s="83"/>
      <c r="C3" s="83"/>
      <c r="D3" s="83"/>
      <c r="E3" s="83"/>
      <c r="F3" s="84"/>
    </row>
    <row r="4" spans="1:6" ht="28" customHeight="1" thickTop="1">
      <c r="A4" s="93" t="s">
        <v>58</v>
      </c>
      <c r="B4" s="94"/>
      <c r="C4" s="97">
        <f>INDEX(Home!D19:D148,MATCH('Report Cards'!A4,(Home!B19:B148),0))/100</f>
        <v>0.99223085460599336</v>
      </c>
      <c r="D4" s="99" t="str">
        <f>INDEX(Home!C19:C148,MATCH('Report Cards'!A4,(Home!B19:B148),0))</f>
        <v>A+</v>
      </c>
      <c r="E4" s="8"/>
      <c r="F4" s="9"/>
    </row>
    <row r="5" spans="1:6" ht="24" customHeight="1" thickBot="1">
      <c r="A5" s="95"/>
      <c r="B5" s="96"/>
      <c r="C5" s="98"/>
      <c r="D5" s="100"/>
      <c r="E5" s="7"/>
      <c r="F5" s="10"/>
    </row>
    <row r="6" spans="1:6">
      <c r="A6" s="58" t="s">
        <v>11</v>
      </c>
      <c r="B6" s="59" t="s">
        <v>12</v>
      </c>
      <c r="C6" s="59" t="s">
        <v>13</v>
      </c>
      <c r="D6" s="91" t="s">
        <v>15</v>
      </c>
      <c r="E6" s="91"/>
      <c r="F6" s="92"/>
    </row>
    <row r="7" spans="1:6">
      <c r="A7" s="60" t="str">
        <f>IF(Home!E17=0,"",Home!E17)</f>
        <v>lab 1</v>
      </c>
      <c r="B7" s="61">
        <f>IF(Home!E18=0,"",Home!E18)</f>
        <v>31</v>
      </c>
      <c r="C7" s="61">
        <f>IF(ISNUMBER(B7),VLOOKUP(A4,Home!B19:AI148,4,FALSE),"")</f>
        <v>34</v>
      </c>
      <c r="D7" s="65"/>
      <c r="E7" s="65"/>
      <c r="F7" s="66"/>
    </row>
    <row r="8" spans="1:6">
      <c r="A8" s="60" t="str">
        <f ca="1">IF(ISTEXT(OFFSET(Home!$E$17,0,COUNTIF($A$7:A7,"&lt;&gt;0"))),OFFSET(Home!$E$17,0,COUNTIF($A$7:A7,"&lt;&gt;0")),"")</f>
        <v>Lab 2</v>
      </c>
      <c r="B8" s="61">
        <f ca="1">IF(ISNUMBER(OFFSET(Home!$E$18,0,COUNTIF($B$7:B7,"&lt;&gt;0"))),OFFSET(Home!$E$18,0,COUNTIF($B$7:B7,"&lt;&gt;0")),"")</f>
        <v>31</v>
      </c>
      <c r="C8" s="61">
        <f ca="1">IF(ISNUMBER(B8),VLOOKUP($A$4,Home!$B$19:$AI$148,COUNT($B$7:B8)+3,FALSE),"")</f>
        <v>33</v>
      </c>
      <c r="D8" s="65"/>
      <c r="E8" s="65"/>
      <c r="F8" s="66"/>
    </row>
    <row r="9" spans="1:6">
      <c r="A9" s="60" t="str">
        <f ca="1">IF(ISTEXT(OFFSET(Home!$E$17,0,COUNTIF($A$7:A8,"&lt;&gt;0"))),OFFSET(Home!$E$17,0,COUNTIF($A$7:A8,"&lt;&gt;0")),"")</f>
        <v>Lab 3</v>
      </c>
      <c r="B9" s="61">
        <f ca="1">IF(ISNUMBER(OFFSET(Home!$E$18,0,COUNTIF($B$7:B8,"&lt;&gt;0"))),OFFSET(Home!$E$18,0,COUNTIF($B$7:B8,"&lt;&gt;0")),"")</f>
        <v>31</v>
      </c>
      <c r="C9" s="61">
        <f ca="1">IF(ISNUMBER(B9),VLOOKUP($A$4,Home!$B$19:$AI$148,COUNT($B$7:B9)+3,FALSE),"")</f>
        <v>30</v>
      </c>
      <c r="D9" s="65"/>
      <c r="E9" s="65"/>
      <c r="F9" s="66"/>
    </row>
    <row r="10" spans="1:6">
      <c r="A10" s="60" t="str">
        <f ca="1">IF(ISTEXT(OFFSET(Home!$E$17,0,COUNTIF($A$7:A9,"&lt;&gt;0"))),OFFSET(Home!$E$17,0,COUNTIF($A$7:A9,"&lt;&gt;0")),"")</f>
        <v>Lab 4</v>
      </c>
      <c r="B10" s="61">
        <f ca="1">IF(ISNUMBER(OFFSET(Home!$E$18,0,COUNTIF($B$7:B9,"&lt;&gt;0"))),OFFSET(Home!$E$18,0,COUNTIF($B$7:B9,"&lt;&gt;0")),"")</f>
        <v>31</v>
      </c>
      <c r="C10" s="61">
        <f ca="1">IF(ISNUMBER(B10),VLOOKUP($A$4,Home!$B$19:$AI$148,COUNT($B$7:B10)+3,FALSE),"")</f>
        <v>31</v>
      </c>
      <c r="D10" s="65"/>
      <c r="E10" s="65"/>
      <c r="F10" s="66"/>
    </row>
    <row r="11" spans="1:6">
      <c r="A11" s="60" t="str">
        <f ca="1">IF(ISTEXT(OFFSET(Home!$E$17,0,COUNTIF($A$7:A10,"&lt;&gt;0"))),OFFSET(Home!$E$17,0,COUNTIF($A$7:A10,"&lt;&gt;0")),"")</f>
        <v>Lab 5</v>
      </c>
      <c r="B11" s="61">
        <f ca="1">IF(ISNUMBER(OFFSET(Home!$E$18,0,COUNTIF($B$7:B10,"&lt;&gt;0"))),OFFSET(Home!$E$18,0,COUNTIF($B$7:B10,"&lt;&gt;0")),"")</f>
        <v>31</v>
      </c>
      <c r="C11" s="61">
        <f ca="1">IF(ISNUMBER(B11),VLOOKUP($A$4,Home!$B$19:$AI$148,COUNT($B$7:B11)+3,FALSE),"")</f>
        <v>31</v>
      </c>
      <c r="D11" s="65"/>
      <c r="E11" s="65"/>
      <c r="F11" s="66"/>
    </row>
    <row r="12" spans="1:6">
      <c r="A12" s="60" t="str">
        <f ca="1">IF(ISTEXT(OFFSET(Home!$E$17,0,COUNTIF($A$7:A11,"&lt;&gt;0"))),OFFSET(Home!$E$17,0,COUNTIF($A$7:A11,"&lt;&gt;0")),"")</f>
        <v>Lab 6</v>
      </c>
      <c r="B12" s="61">
        <f ca="1">IF(ISNUMBER(OFFSET(Home!$E$18,0,COUNTIF($B$7:B11,"&lt;&gt;0"))),OFFSET(Home!$E$18,0,COUNTIF($B$7:B11,"&lt;&gt;0")),"")</f>
        <v>31</v>
      </c>
      <c r="C12" s="61">
        <f ca="1">IF(ISNUMBER(B12),VLOOKUP($A$4,Home!$B$19:$AI$148,COUNT($B$7:B12)+3,FALSE),"")</f>
        <v>31</v>
      </c>
      <c r="D12" s="65"/>
      <c r="E12" s="65"/>
      <c r="F12" s="66"/>
    </row>
    <row r="13" spans="1:6">
      <c r="A13" s="60" t="str">
        <f ca="1">IF(ISTEXT(OFFSET(Home!$E$17,0,COUNTIF($A$7:A12,"&lt;&gt;0"))),OFFSET(Home!$E$17,0,COUNTIF($A$7:A12,"&lt;&gt;0")),"")</f>
        <v>Midterm</v>
      </c>
      <c r="B13" s="61">
        <f ca="1">IF(ISNUMBER(OFFSET(Home!$E$18,0,COUNTIF($B$7:B12,"&lt;&gt;0"))),OFFSET(Home!$E$18,0,COUNTIF($B$7:B12,"&lt;&gt;0")),"")</f>
        <v>200</v>
      </c>
      <c r="C13" s="61">
        <f ca="1">IF(ISNUMBER(B13),VLOOKUP($A$4,Home!$B$19:$AI$148,COUNT($B$7:B13)+3,FALSE),"")</f>
        <v>192</v>
      </c>
      <c r="D13" s="65"/>
      <c r="E13" s="65"/>
      <c r="F13" s="66"/>
    </row>
    <row r="14" spans="1:6">
      <c r="A14" s="60" t="str">
        <f ca="1">IF(ISTEXT(OFFSET(Home!$E$17,0,COUNTIF($A$7:A13,"&lt;&gt;0"))),OFFSET(Home!$E$17,0,COUNTIF($A$7:A13,"&lt;&gt;0")),"")</f>
        <v>Lab 8</v>
      </c>
      <c r="B14" s="61">
        <f ca="1">IF(ISNUMBER(OFFSET(Home!$E$18,0,COUNTIF($B$7:B13,"&lt;&gt;0"))),OFFSET(Home!$E$18,0,COUNTIF($B$7:B13,"&lt;&gt;0")),"")</f>
        <v>31</v>
      </c>
      <c r="C14" s="61">
        <f ca="1">IF(ISNUMBER(B14),VLOOKUP($A$4,Home!$B$19:$AI$148,COUNT($B$7:B14)+3,FALSE),"")</f>
        <v>31</v>
      </c>
      <c r="D14" s="65"/>
      <c r="E14" s="65"/>
      <c r="F14" s="66"/>
    </row>
    <row r="15" spans="1:6">
      <c r="A15" s="60" t="str">
        <f ca="1">IF(ISTEXT(OFFSET(Home!$E$17,0,COUNTIF($A$7:A14,"&lt;&gt;0"))),OFFSET(Home!$E$17,0,COUNTIF($A$7:A14,"&lt;&gt;0")),"")</f>
        <v>Lab 9</v>
      </c>
      <c r="B15" s="61">
        <f ca="1">IF(ISNUMBER(OFFSET(Home!$E$18,0,COUNTIF($B$7:B14,"&lt;&gt;0"))),OFFSET(Home!$E$18,0,COUNTIF($B$7:B14,"&lt;&gt;0")),"")</f>
        <v>31</v>
      </c>
      <c r="C15" s="61">
        <f ca="1">IF(ISNUMBER(B15),VLOOKUP($A$4,Home!$B$19:$AI$148,COUNT($B$7:B15)+3,FALSE),"")</f>
        <v>28</v>
      </c>
      <c r="D15" s="65"/>
      <c r="E15" s="65"/>
      <c r="F15" s="66"/>
    </row>
    <row r="16" spans="1:6">
      <c r="A16" s="60" t="str">
        <f ca="1">IF(ISTEXT(OFFSET(Home!$E$17,0,COUNTIF($A$7:A15,"&lt;&gt;0"))),OFFSET(Home!$E$17,0,COUNTIF($A$7:A15,"&lt;&gt;0")),"")</f>
        <v>Lab 10</v>
      </c>
      <c r="B16" s="61">
        <f ca="1">IF(ISNUMBER(OFFSET(Home!$E$18,0,COUNTIF($B$7:B15,"&lt;&gt;0"))),OFFSET(Home!$E$18,0,COUNTIF($B$7:B15,"&lt;&gt;0")),"")</f>
        <v>31</v>
      </c>
      <c r="C16" s="61">
        <f ca="1">IF(ISNUMBER(B16),VLOOKUP($A$4,Home!$B$19:$AI$148,COUNT($B$7:B16)+3,FALSE),"")</f>
        <v>31</v>
      </c>
      <c r="D16" s="65"/>
      <c r="E16" s="65"/>
      <c r="F16" s="66"/>
    </row>
    <row r="17" spans="1:6">
      <c r="A17" s="60" t="str">
        <f ca="1">IF(ISTEXT(OFFSET(Home!$E$17,0,COUNTIF($A$7:A16,"&lt;&gt;0"))),OFFSET(Home!$E$17,0,COUNTIF($A$7:A16,"&lt;&gt;0")),"")</f>
        <v>Lab 11</v>
      </c>
      <c r="B17" s="61">
        <f ca="1">IF(ISNUMBER(OFFSET(Home!$E$18,0,COUNTIF($B$7:B16,"&lt;&gt;0"))),OFFSET(Home!$E$18,0,COUNTIF($B$7:B16,"&lt;&gt;0")),"")</f>
        <v>31</v>
      </c>
      <c r="C17" s="61">
        <f ca="1">IF(ISNUMBER(B17),VLOOKUP($A$4,Home!$B$19:$AI$148,COUNT($B$7:B17)+3,FALSE),"")</f>
        <v>31</v>
      </c>
      <c r="D17" s="65"/>
      <c r="E17" s="65"/>
      <c r="F17" s="66"/>
    </row>
    <row r="18" spans="1:6">
      <c r="A18" s="60" t="str">
        <f ca="1">IF(ISTEXT(OFFSET(Home!$E$17,0,COUNTIF($A$7:A17,"&lt;&gt;0"))),OFFSET(Home!$E$17,0,COUNTIF($A$7:A17,"&lt;&gt;0")),"")</f>
        <v>Lab 12</v>
      </c>
      <c r="B18" s="61">
        <f ca="1">IF(ISNUMBER(OFFSET(Home!$E$18,0,COUNTIF($B$7:B17,"&lt;&gt;0"))),OFFSET(Home!$E$18,0,COUNTIF($B$7:B17,"&lt;&gt;0")),"")</f>
        <v>31</v>
      </c>
      <c r="C18" s="61">
        <f ca="1">IF(ISNUMBER(B18),VLOOKUP($A$4,Home!$B$19:$AI$148,COUNT($B$7:B18)+3,FALSE),"")</f>
        <v>31</v>
      </c>
      <c r="D18" s="65"/>
      <c r="E18" s="65"/>
      <c r="F18" s="66"/>
    </row>
    <row r="19" spans="1:6">
      <c r="A19" s="60" t="str">
        <f ca="1">IF(ISTEXT(OFFSET(Home!$E$17,0,COUNTIF($A$7:A18,"&lt;&gt;0"))),OFFSET(Home!$E$17,0,COUNTIF($A$7:A18,"&lt;&gt;0")),"")</f>
        <v>Final</v>
      </c>
      <c r="B19" s="61">
        <f ca="1">IF(ISNUMBER(OFFSET(Home!$E$18,0,COUNTIF($B$7:B18,"&lt;&gt;0"))),OFFSET(Home!$E$18,0,COUNTIF($B$7:B18,"&lt;&gt;0")),"")</f>
        <v>360</v>
      </c>
      <c r="C19" s="61">
        <f ca="1">IF(ISNUMBER(B19),VLOOKUP($A$4,Home!$B$19:$AI$148,COUNT($B$7:B19)+3,FALSE),"")</f>
        <v>360</v>
      </c>
      <c r="D19" s="65"/>
      <c r="E19" s="65"/>
      <c r="F19" s="66"/>
    </row>
    <row r="20" spans="1:6">
      <c r="A20" s="60" t="str">
        <f ca="1">IF(ISTEXT(OFFSET(Home!$E$17,0,COUNTIF($A$7:A19,"&lt;&gt;0"))),OFFSET(Home!$E$17,0,COUNTIF($A$7:A19,"&lt;&gt;0")),"")</f>
        <v/>
      </c>
      <c r="B20" s="61" t="str">
        <f ca="1">IF(ISNUMBER(OFFSET(Home!$E$18,0,COUNTIF($B$7:B19,"&lt;&gt;0"))),OFFSET(Home!$E$18,0,COUNTIF($B$7:B19,"&lt;&gt;0")),"")</f>
        <v/>
      </c>
      <c r="C20" s="61" t="str">
        <f ca="1">IF(ISNUMBER(B20),VLOOKUP($A$4,Home!$B$19:$AI$148,COUNT($B$7:B20)+3,FALSE),"")</f>
        <v/>
      </c>
      <c r="D20" s="65"/>
      <c r="E20" s="65"/>
      <c r="F20" s="66"/>
    </row>
    <row r="21" spans="1:6">
      <c r="A21" s="60" t="str">
        <f ca="1">IF(ISTEXT(OFFSET(Home!$E$17,0,COUNTIF($A$7:A20,"&lt;&gt;0"))),OFFSET(Home!$E$17,0,COUNTIF($A$7:A20,"&lt;&gt;0")),"")</f>
        <v/>
      </c>
      <c r="B21" s="61" t="str">
        <f ca="1">IF(ISNUMBER(OFFSET(Home!$E$18,0,COUNTIF($B$7:B20,"&lt;&gt;0"))),OFFSET(Home!$E$18,0,COUNTIF($B$7:B20,"&lt;&gt;0")),"")</f>
        <v/>
      </c>
      <c r="C21" s="61" t="str">
        <f ca="1">IF(ISNUMBER(B21),VLOOKUP($A$4,Home!$B$19:$AI$148,COUNT($B$7:B21)+3,FALSE),"")</f>
        <v/>
      </c>
      <c r="D21" s="65"/>
      <c r="E21" s="65"/>
      <c r="F21" s="66"/>
    </row>
    <row r="22" spans="1:6">
      <c r="A22" s="60" t="str">
        <f ca="1">IF(ISTEXT(OFFSET(Home!$E$17,0,COUNTIF($A$7:A21,"&lt;&gt;0"))),OFFSET(Home!$E$17,0,COUNTIF($A$7:A21,"&lt;&gt;0")),"")</f>
        <v/>
      </c>
      <c r="B22" s="61" t="str">
        <f ca="1">IF(ISNUMBER(OFFSET(Home!$E$18,0,COUNTIF($B$7:B21,"&lt;&gt;0"))),OFFSET(Home!$E$18,0,COUNTIF($B$7:B21,"&lt;&gt;0")),"")</f>
        <v/>
      </c>
      <c r="C22" s="61" t="str">
        <f ca="1">IF(ISNUMBER(B22),VLOOKUP($A$4,Home!$B$19:$AI$148,COUNT($B$7:B22)+3,FALSE),"")</f>
        <v/>
      </c>
      <c r="D22" s="65"/>
      <c r="E22" s="65"/>
      <c r="F22" s="66"/>
    </row>
    <row r="23" spans="1:6">
      <c r="A23" s="60" t="str">
        <f ca="1">IF(ISTEXT(OFFSET(Home!$E$17,0,COUNTIF($A$7:A22,"&lt;&gt;0"))),OFFSET(Home!$E$17,0,COUNTIF($A$7:A22,"&lt;&gt;0")),"")</f>
        <v/>
      </c>
      <c r="B23" s="61" t="str">
        <f ca="1">IF(ISNUMBER(OFFSET(Home!$E$18,0,COUNTIF($B$7:B22,"&lt;&gt;0"))),OFFSET(Home!$E$18,0,COUNTIF($B$7:B22,"&lt;&gt;0")),"")</f>
        <v/>
      </c>
      <c r="C23" s="61" t="str">
        <f ca="1">IF(ISNUMBER(B23),VLOOKUP($A$4,Home!$B$19:$AI$148,COUNT($B$7:B23)+3,FALSE),"")</f>
        <v/>
      </c>
      <c r="D23" s="65"/>
      <c r="E23" s="65"/>
      <c r="F23" s="66"/>
    </row>
    <row r="24" spans="1:6">
      <c r="A24" s="60" t="str">
        <f ca="1">IF(ISTEXT(OFFSET(Home!$E$17,0,COUNTIF($A$7:A23,"&lt;&gt;0"))),OFFSET(Home!$E$17,0,COUNTIF($A$7:A23,"&lt;&gt;0")),"")</f>
        <v/>
      </c>
      <c r="B24" s="61" t="str">
        <f ca="1">IF(ISNUMBER(OFFSET(Home!$E$18,0,COUNTIF($B$7:B23,"&lt;&gt;0"))),OFFSET(Home!$E$18,0,COUNTIF($B$7:B23,"&lt;&gt;0")),"")</f>
        <v/>
      </c>
      <c r="C24" s="61" t="str">
        <f ca="1">IF(ISNUMBER(B24),VLOOKUP($A$4,Home!$B$19:$AI$148,COUNT($B$7:B24)+3,FALSE),"")</f>
        <v/>
      </c>
      <c r="D24" s="65"/>
      <c r="E24" s="65"/>
      <c r="F24" s="66"/>
    </row>
    <row r="25" spans="1:6">
      <c r="A25" s="60" t="str">
        <f ca="1">IF(ISTEXT(OFFSET(Home!$E$17,0,COUNTIF($A$7:A24,"&lt;&gt;0"))),OFFSET(Home!$E$17,0,COUNTIF($A$7:A24,"&lt;&gt;0")),"")</f>
        <v/>
      </c>
      <c r="B25" s="61" t="str">
        <f ca="1">IF(ISNUMBER(OFFSET(Home!$E$18,0,COUNTIF($B$7:B24,"&lt;&gt;0"))),OFFSET(Home!$E$18,0,COUNTIF($B$7:B24,"&lt;&gt;0")),"")</f>
        <v/>
      </c>
      <c r="C25" s="61" t="str">
        <f ca="1">IF(ISNUMBER(B25),VLOOKUP($A$4,Home!$B$19:$AI$148,COUNT($B$7:B25)+3,FALSE),"")</f>
        <v/>
      </c>
      <c r="D25" s="65"/>
      <c r="E25" s="65"/>
      <c r="F25" s="66"/>
    </row>
    <row r="26" spans="1:6">
      <c r="A26" s="60" t="str">
        <f ca="1">IF(ISTEXT(OFFSET(Home!$E$17,0,COUNTIF($A$7:A25,"&lt;&gt;0"))),OFFSET(Home!$E$17,0,COUNTIF($A$7:A25,"&lt;&gt;0")),"")</f>
        <v/>
      </c>
      <c r="B26" s="61" t="str">
        <f ca="1">IF(ISNUMBER(OFFSET(Home!$E$18,0,COUNTIF($B$7:B25,"&lt;&gt;0"))),OFFSET(Home!$E$18,0,COUNTIF($B$7:B25,"&lt;&gt;0")),"")</f>
        <v/>
      </c>
      <c r="C26" s="61" t="str">
        <f ca="1">IF(ISNUMBER(B26),VLOOKUP($A$4,Home!$B$19:$AI$148,COUNT($B$7:B26)+3,FALSE),"")</f>
        <v/>
      </c>
      <c r="D26" s="65"/>
      <c r="E26" s="65"/>
      <c r="F26" s="66"/>
    </row>
    <row r="27" spans="1:6">
      <c r="A27" s="60" t="str">
        <f ca="1">IF(ISTEXT(OFFSET(Home!$E$17,0,COUNTIF($A$7:A26,"&lt;&gt;0"))),OFFSET(Home!$E$17,0,COUNTIF($A$7:A26,"&lt;&gt;0")),"")</f>
        <v/>
      </c>
      <c r="B27" s="61" t="str">
        <f ca="1">IF(ISNUMBER(OFFSET(Home!$E$18,0,COUNTIF($B$7:B26,"&lt;&gt;0"))),OFFSET(Home!$E$18,0,COUNTIF($B$7:B26,"&lt;&gt;0")),"")</f>
        <v/>
      </c>
      <c r="C27" s="61" t="str">
        <f ca="1">IF(ISNUMBER(B27),VLOOKUP($A$4,Home!$B$19:$AI$148,COUNT($B$7:B27)+3,FALSE),"")</f>
        <v/>
      </c>
      <c r="D27" s="65"/>
      <c r="E27" s="65"/>
      <c r="F27" s="66"/>
    </row>
    <row r="28" spans="1:6">
      <c r="A28" s="60" t="str">
        <f ca="1">IF(ISTEXT(OFFSET(Home!$E$17,0,COUNTIF($A$7:A27,"&lt;&gt;0"))),OFFSET(Home!$E$17,0,COUNTIF($A$7:A27,"&lt;&gt;0")),"")</f>
        <v/>
      </c>
      <c r="B28" s="61" t="str">
        <f ca="1">IF(ISNUMBER(OFFSET(Home!$E$18,0,COUNTIF($B$7:B27,"&lt;&gt;0"))),OFFSET(Home!$E$18,0,COUNTIF($B$7:B27,"&lt;&gt;0")),"")</f>
        <v/>
      </c>
      <c r="C28" s="61" t="str">
        <f ca="1">IF(ISNUMBER(B28),VLOOKUP($A$4,Home!$B$19:$AI$148,COUNT($B$7:B28)+3,FALSE),"")</f>
        <v/>
      </c>
      <c r="D28" s="65"/>
      <c r="E28" s="65"/>
      <c r="F28" s="66"/>
    </row>
    <row r="29" spans="1:6">
      <c r="A29" s="60" t="str">
        <f ca="1">IF(ISTEXT(OFFSET(Home!$E$17,0,COUNTIF($A$7:A28,"&lt;&gt;0"))),OFFSET(Home!$E$17,0,COUNTIF($A$7:A28,"&lt;&gt;0")),"")</f>
        <v/>
      </c>
      <c r="B29" s="61" t="str">
        <f ca="1">IF(ISNUMBER(OFFSET(Home!$E$18,0,COUNTIF($B$7:B28,"&lt;&gt;0"))),OFFSET(Home!$E$18,0,COUNTIF($B$7:B28,"&lt;&gt;0")),"")</f>
        <v/>
      </c>
      <c r="C29" s="61" t="str">
        <f ca="1">IF(ISNUMBER(B29),VLOOKUP($A$4,Home!$B$19:$AI$148,COUNT($B$7:B29)+3,FALSE),"")</f>
        <v/>
      </c>
      <c r="D29" s="65"/>
      <c r="E29" s="65"/>
      <c r="F29" s="66"/>
    </row>
    <row r="30" spans="1:6">
      <c r="A30" s="60" t="str">
        <f ca="1">IF(ISTEXT(OFFSET(Home!$E$17,0,COUNTIF($A$7:A29,"&lt;&gt;0"))),OFFSET(Home!$E$17,0,COUNTIF($A$7:A29,"&lt;&gt;0")),"")</f>
        <v/>
      </c>
      <c r="B30" s="61" t="str">
        <f ca="1">IF(ISNUMBER(OFFSET(Home!$E$18,0,COUNTIF($B$7:B29,"&lt;&gt;0"))),OFFSET(Home!$E$18,0,COUNTIF($B$7:B29,"&lt;&gt;0")),"")</f>
        <v/>
      </c>
      <c r="C30" s="61" t="str">
        <f ca="1">IF(ISNUMBER(B30),VLOOKUP($A$4,Home!$B$19:$AI$148,COUNT($B$7:B30)+3,FALSE),"")</f>
        <v/>
      </c>
      <c r="D30" s="65"/>
      <c r="E30" s="65"/>
      <c r="F30" s="66"/>
    </row>
    <row r="31" spans="1:6">
      <c r="A31" s="60" t="str">
        <f ca="1">IF(ISTEXT(OFFSET(Home!$E$17,0,COUNTIF($A$7:A30,"&lt;&gt;0"))),OFFSET(Home!$E$17,0,COUNTIF($A$7:A30,"&lt;&gt;0")),"")</f>
        <v/>
      </c>
      <c r="B31" s="61" t="str">
        <f ca="1">IF(ISNUMBER(OFFSET(Home!$E$18,0,COUNTIF($B$7:B30,"&lt;&gt;0"))),OFFSET(Home!$E$18,0,COUNTIF($B$7:B30,"&lt;&gt;0")),"")</f>
        <v/>
      </c>
      <c r="C31" s="61" t="str">
        <f ca="1">IF(ISNUMBER(B31),VLOOKUP($A$4,Home!$B$19:$AI$148,COUNT($B$7:B31)+3,FALSE),"")</f>
        <v/>
      </c>
      <c r="D31" s="65"/>
      <c r="E31" s="65"/>
      <c r="F31" s="66"/>
    </row>
    <row r="32" spans="1:6">
      <c r="A32" s="60" t="str">
        <f ca="1">IF(ISTEXT(OFFSET(Home!$E$17,0,COUNTIF($A$7:A31,"&lt;&gt;0"))),OFFSET(Home!$E$17,0,COUNTIF($A$7:A31,"&lt;&gt;0")),"")</f>
        <v/>
      </c>
      <c r="B32" s="61" t="str">
        <f ca="1">IF(ISNUMBER(OFFSET(Home!$E$18,0,COUNTIF($B$7:B31,"&lt;&gt;0"))),OFFSET(Home!$E$18,0,COUNTIF($B$7:B31,"&lt;&gt;0")),"")</f>
        <v/>
      </c>
      <c r="C32" s="61" t="str">
        <f ca="1">IF(ISNUMBER(B32),VLOOKUP($A$4,Home!$B$19:$AI$148,COUNT($B$7:B32)+3,FALSE),"")</f>
        <v/>
      </c>
      <c r="D32" s="65"/>
      <c r="E32" s="65"/>
      <c r="F32" s="66"/>
    </row>
    <row r="33" spans="1:6">
      <c r="A33" s="60" t="str">
        <f ca="1">IF(ISTEXT(OFFSET(Home!$E$17,0,COUNTIF($A$7:A32,"&lt;&gt;0"))),OFFSET(Home!$E$17,0,COUNTIF($A$7:A32,"&lt;&gt;0")),"")</f>
        <v/>
      </c>
      <c r="B33" s="61" t="str">
        <f ca="1">IF(ISNUMBER(OFFSET(Home!$E$18,0,COUNTIF($B$7:B32,"&lt;&gt;0"))),OFFSET(Home!$E$18,0,COUNTIF($B$7:B32,"&lt;&gt;0")),"")</f>
        <v/>
      </c>
      <c r="C33" s="61" t="str">
        <f ca="1">IF(ISNUMBER(B33),VLOOKUP($A$4,Home!$B$19:$AI$148,COUNT($B$7:B33)+3,FALSE),"")</f>
        <v/>
      </c>
      <c r="D33" s="65"/>
      <c r="E33" s="65"/>
      <c r="F33" s="66"/>
    </row>
    <row r="34" spans="1:6">
      <c r="A34" s="60" t="str">
        <f ca="1">IF(ISTEXT(OFFSET(Home!$E$17,0,COUNTIF($A$7:A33,"&lt;&gt;0"))),OFFSET(Home!$E$17,0,COUNTIF($A$7:A33,"&lt;&gt;0")),"")</f>
        <v/>
      </c>
      <c r="B34" s="61" t="str">
        <f ca="1">IF(ISNUMBER(OFFSET(Home!$E$18,0,COUNTIF($B$7:B33,"&lt;&gt;0"))),OFFSET(Home!$E$18,0,COUNTIF($B$7:B33,"&lt;&gt;0")),"")</f>
        <v/>
      </c>
      <c r="C34" s="61" t="str">
        <f ca="1">IF(ISNUMBER(B34),VLOOKUP($A$4,Home!$B$19:$AI$148,COUNT($B$7:B34)+3,FALSE),"")</f>
        <v/>
      </c>
      <c r="D34" s="65"/>
      <c r="E34" s="65"/>
      <c r="F34" s="66"/>
    </row>
    <row r="35" spans="1:6">
      <c r="A35" s="60" t="str">
        <f ca="1">IF(ISTEXT(OFFSET(Home!$E$17,0,COUNTIF($A$7:A34,"&lt;&gt;0"))),OFFSET(Home!$E$17,0,COUNTIF($A$7:A34,"&lt;&gt;0")),"")</f>
        <v/>
      </c>
      <c r="B35" s="61" t="str">
        <f ca="1">IF(ISNUMBER(OFFSET(Home!$E$18,0,COUNTIF($B$7:B34,"&lt;&gt;0"))),OFFSET(Home!$E$18,0,COUNTIF($B$7:B34,"&lt;&gt;0")),"")</f>
        <v/>
      </c>
      <c r="C35" s="61" t="str">
        <f ca="1">IF(ISNUMBER(B35),VLOOKUP($A$4,Home!$B$19:$AI$148,COUNT($B$7:B35)+3,FALSE),"")</f>
        <v/>
      </c>
      <c r="D35" s="65"/>
      <c r="E35" s="65"/>
      <c r="F35" s="66"/>
    </row>
    <row r="36" spans="1:6">
      <c r="A36" s="60" t="str">
        <f ca="1">IF(ISTEXT(OFFSET(Home!$E$17,0,COUNTIF($A$7:A35,"&lt;&gt;0"))),OFFSET(Home!$E$17,0,COUNTIF($A$7:A35,"&lt;&gt;0")),"")</f>
        <v/>
      </c>
      <c r="B36" s="61" t="str">
        <f ca="1">IF(ISNUMBER(OFFSET(Home!$E$18,0,COUNTIF($B$7:B35,"&lt;&gt;0"))),OFFSET(Home!$E$18,0,COUNTIF($B$7:B35,"&lt;&gt;0")),"")</f>
        <v/>
      </c>
      <c r="C36" s="61" t="str">
        <f ca="1">IF(ISNUMBER(B36),VLOOKUP($A$4,Home!$B$19:$AI$148,COUNT($B$7:B36)+3,FALSE),"")</f>
        <v/>
      </c>
      <c r="D36" s="65"/>
      <c r="E36" s="65"/>
      <c r="F36" s="66"/>
    </row>
    <row r="37" spans="1:6">
      <c r="A37" s="60" t="str">
        <f ca="1">IF(ISTEXT(OFFSET(Home!$E$17,0,COUNTIF($A$7:A36,"&lt;&gt;0"))),OFFSET(Home!$E$17,0,COUNTIF($A$7:A36,"&lt;&gt;0")),"")</f>
        <v/>
      </c>
      <c r="B37" s="61" t="str">
        <f ca="1">IF(ISNUMBER(OFFSET(Home!$E$18,0,COUNTIF($B$7:B36,"&lt;&gt;0"))),OFFSET(Home!$E$18,0,COUNTIF($B$7:B36,"&lt;&gt;0")),"")</f>
        <v/>
      </c>
      <c r="C37" s="61" t="str">
        <f ca="1">IF(ISNUMBER(B37),VLOOKUP($A$4,Home!$B$19:$AI$148,COUNT($B$7:B37)+3,FALSE),"")</f>
        <v/>
      </c>
      <c r="D37" s="65"/>
      <c r="E37" s="65"/>
      <c r="F37" s="66"/>
    </row>
    <row r="38" spans="1:6">
      <c r="A38" s="60" t="str">
        <f ca="1">IF(ISTEXT(OFFSET(Home!$E$17,0,COUNTIF($A$7:A37,"&lt;&gt;0"))),OFFSET(Home!$E$17,0,COUNTIF($A$7:A37,"&lt;&gt;0")),"")</f>
        <v/>
      </c>
      <c r="B38" s="61" t="str">
        <f ca="1">IF(ISNUMBER(OFFSET(Home!$E$18,0,COUNTIF($B$7:B37,"&lt;&gt;0"))),OFFSET(Home!$E$18,0,COUNTIF($B$7:B37,"&lt;&gt;0")),"")</f>
        <v/>
      </c>
      <c r="C38" s="61" t="str">
        <f ca="1">IF(ISNUMBER(B38),VLOOKUP($A$4,Home!$B$19:$AI$148,COUNT($B$7:B38)+3,FALSE),"")</f>
        <v/>
      </c>
      <c r="D38" s="65"/>
      <c r="E38" s="65"/>
      <c r="F38" s="66"/>
    </row>
    <row r="39" spans="1:6">
      <c r="A39" s="60" t="str">
        <f ca="1">IF(ISTEXT(OFFSET(Home!$E$17,0,COUNTIF($A$7:A38,"&lt;&gt;0"))),OFFSET(Home!$E$17,0,COUNTIF($A$7:A38,"&lt;&gt;0")),"")</f>
        <v/>
      </c>
      <c r="B39" s="61" t="str">
        <f ca="1">IF(ISNUMBER(OFFSET(Home!$E$18,0,COUNTIF($B$7:B38,"&lt;&gt;0"))),OFFSET(Home!$E$18,0,COUNTIF($B$7:B38,"&lt;&gt;0")),"")</f>
        <v/>
      </c>
      <c r="C39" s="61" t="str">
        <f ca="1">IF(ISNUMBER(B39),VLOOKUP($A$4,Home!$B$19:$AI$148,COUNT($B$7:B39)+3,FALSE),"")</f>
        <v/>
      </c>
      <c r="D39" s="65"/>
      <c r="E39" s="65"/>
      <c r="F39" s="66"/>
    </row>
    <row r="40" spans="1:6">
      <c r="A40" s="60" t="str">
        <f ca="1">IF(ISTEXT(OFFSET(Home!$E$17,0,COUNTIF($A$7:A39,"&lt;&gt;0"))),OFFSET(Home!$E$17,0,COUNTIF($A$7:A39,"&lt;&gt;0")),"")</f>
        <v/>
      </c>
      <c r="B40" s="61" t="str">
        <f ca="1">IF(ISNUMBER(OFFSET(Home!$E$18,0,COUNTIF($B$7:B39,"&lt;&gt;0"))),OFFSET(Home!$E$18,0,COUNTIF($B$7:B39,"&lt;&gt;0")),"")</f>
        <v/>
      </c>
      <c r="C40" s="61" t="str">
        <f ca="1">IF(ISNUMBER(B40),VLOOKUP($A$4,Home!$B$19:$AI$148,COUNT($B$7:B40)+3,FALSE),"")</f>
        <v/>
      </c>
      <c r="D40" s="65"/>
      <c r="E40" s="65"/>
      <c r="F40" s="66"/>
    </row>
    <row r="41" spans="1:6">
      <c r="A41" s="60" t="str">
        <f ca="1">IF(ISTEXT(OFFSET(Home!$E$17,0,COUNTIF($A$7:A40,"&lt;&gt;0"))),OFFSET(Home!$E$17,0,COUNTIF($A$7:A40,"&lt;&gt;0")),"")</f>
        <v/>
      </c>
      <c r="B41" s="61" t="str">
        <f ca="1">IF(ISNUMBER(OFFSET(Home!$E$18,0,COUNTIF($B$7:B40,"&lt;&gt;0"))),OFFSET(Home!$E$18,0,COUNTIF($B$7:B40,"&lt;&gt;0")),"")</f>
        <v/>
      </c>
      <c r="C41" s="61" t="str">
        <f ca="1">IF(ISNUMBER(B41),VLOOKUP($A$4,Home!$B$19:$AI$148,COUNT($B$7:B41)+3,FALSE),"")</f>
        <v/>
      </c>
      <c r="D41" s="65"/>
      <c r="E41" s="65"/>
      <c r="F41" s="66"/>
    </row>
    <row r="42" spans="1:6">
      <c r="A42" s="60" t="str">
        <f ca="1">IF(ISTEXT(OFFSET(Home!$E$17,0,COUNTIF($A$7:A41,"&lt;&gt;0"))),OFFSET(Home!$E$17,0,COUNTIF($A$7:A41,"&lt;&gt;0")),"")</f>
        <v/>
      </c>
      <c r="B42" s="61" t="str">
        <f ca="1">IF(ISNUMBER(OFFSET(Home!$E$18,0,COUNTIF($B$7:B41,"&lt;&gt;0"))),OFFSET(Home!$E$18,0,COUNTIF($B$7:B41,"&lt;&gt;0")),"")</f>
        <v/>
      </c>
      <c r="C42" s="61" t="str">
        <f ca="1">IF(ISNUMBER(B42),VLOOKUP($A$4,Home!$B$19:$AI$148,COUNT($B$7:B42)+3,FALSE),"")</f>
        <v/>
      </c>
      <c r="D42" s="65"/>
      <c r="E42" s="65"/>
      <c r="F42" s="66"/>
    </row>
    <row r="43" spans="1:6">
      <c r="A43" s="60" t="str">
        <f ca="1">IF(ISTEXT(OFFSET(Home!$E$17,0,COUNTIF($A$7:A42,"&lt;&gt;0"))),OFFSET(Home!$E$17,0,COUNTIF($A$7:A42,"&lt;&gt;0")),"")</f>
        <v/>
      </c>
      <c r="B43" s="61" t="str">
        <f ca="1">IF(ISNUMBER(OFFSET(Home!$E$18,0,COUNTIF($B$7:B42,"&lt;&gt;0"))),OFFSET(Home!$E$18,0,COUNTIF($B$7:B42,"&lt;&gt;0")),"")</f>
        <v/>
      </c>
      <c r="C43" s="61" t="str">
        <f ca="1">IF(ISNUMBER(B43),VLOOKUP($A$4,Home!$B$19:$AI$148,COUNT($B$7:B43)+3,FALSE),"")</f>
        <v/>
      </c>
      <c r="D43" s="65"/>
      <c r="E43" s="65"/>
      <c r="F43" s="66"/>
    </row>
    <row r="44" spans="1:6">
      <c r="A44" s="62"/>
      <c r="B44" s="63"/>
      <c r="C44" s="64" t="str">
        <f>IF(ISNUMBER(B44),VLOOKUP($A$4,Home!$B$19:$AI$148,COUNT($B$7:B44)+3,FALSE),"")</f>
        <v/>
      </c>
      <c r="D44" s="67"/>
      <c r="E44" s="67"/>
      <c r="F44" s="68"/>
    </row>
    <row r="45" spans="1:6">
      <c r="A45" s="2"/>
      <c r="B45" s="2"/>
      <c r="C45" s="2"/>
    </row>
  </sheetData>
  <sheetProtection sheet="1" scenarios="1"/>
  <mergeCells count="7">
    <mergeCell ref="A3:F3"/>
    <mergeCell ref="A2:F2"/>
    <mergeCell ref="A1:F1"/>
    <mergeCell ref="D6:F6"/>
    <mergeCell ref="A4:B5"/>
    <mergeCell ref="C4:C5"/>
    <mergeCell ref="D4:D5"/>
  </mergeCells>
  <phoneticPr fontId="1" type="noConversion"/>
  <dataValidations count="1">
    <dataValidation type="list" allowBlank="1" showInputMessage="1" showErrorMessage="1" sqref="A4">
      <formula1>Names</formula1>
    </dataValidation>
  </dataValidations>
  <pageMargins left="0.75" right="0.75" top="1" bottom="1" header="0.5" footer="0.5"/>
  <ignoredErrors>
    <ignoredError sqref="C14:C21 C22:C44 C7:C13 C4:D4" emptyCellReference="1"/>
  </ignoredErrors>
  <drawing r:id="rId1"/>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autoPageBreaks="0"/>
  </sheetPr>
  <dimension ref="B2:H39"/>
  <sheetViews>
    <sheetView showGridLines="0" workbookViewId="0">
      <selection activeCell="B31" sqref="B31"/>
    </sheetView>
  </sheetViews>
  <sheetFormatPr baseColWidth="10" defaultRowHeight="13"/>
  <cols>
    <col min="2" max="2" width="24.7109375" customWidth="1"/>
  </cols>
  <sheetData>
    <row r="2" spans="2:8" ht="50">
      <c r="B2" s="57" t="s">
        <v>57</v>
      </c>
    </row>
    <row r="4" spans="2:8">
      <c r="B4" s="101" t="s">
        <v>54</v>
      </c>
      <c r="C4" s="101"/>
      <c r="D4" s="101"/>
      <c r="E4" s="101"/>
      <c r="F4" s="101"/>
      <c r="G4" s="101"/>
      <c r="H4" s="101"/>
    </row>
    <row r="5" spans="2:8">
      <c r="B5" s="101"/>
      <c r="C5" s="101"/>
      <c r="D5" s="101"/>
      <c r="E5" s="101"/>
      <c r="F5" s="101"/>
      <c r="G5" s="101"/>
      <c r="H5" s="101"/>
    </row>
    <row r="6" spans="2:8">
      <c r="B6" s="101"/>
      <c r="C6" s="101"/>
      <c r="D6" s="101"/>
      <c r="E6" s="101"/>
      <c r="F6" s="101"/>
      <c r="G6" s="101"/>
      <c r="H6" s="101"/>
    </row>
    <row r="7" spans="2:8">
      <c r="B7" s="101"/>
      <c r="C7" s="101"/>
      <c r="D7" s="101"/>
      <c r="E7" s="101"/>
      <c r="F7" s="101"/>
      <c r="G7" s="101"/>
      <c r="H7" s="101"/>
    </row>
    <row r="8" spans="2:8">
      <c r="B8" s="101"/>
      <c r="C8" s="101"/>
      <c r="D8" s="101"/>
      <c r="E8" s="101"/>
      <c r="F8" s="101"/>
      <c r="G8" s="101"/>
      <c r="H8" s="101"/>
    </row>
    <row r="9" spans="2:8">
      <c r="B9" s="101"/>
      <c r="C9" s="101"/>
      <c r="D9" s="101"/>
      <c r="E9" s="101"/>
      <c r="F9" s="101"/>
      <c r="G9" s="101"/>
      <c r="H9" s="101"/>
    </row>
    <row r="10" spans="2:8">
      <c r="B10" s="102"/>
      <c r="C10" s="102"/>
      <c r="D10" s="102"/>
      <c r="E10" s="102"/>
      <c r="F10" s="102"/>
      <c r="G10" s="102"/>
      <c r="H10" s="102"/>
    </row>
    <row r="11" spans="2:8">
      <c r="B11" s="102"/>
      <c r="C11" s="102"/>
      <c r="D11" s="102"/>
      <c r="E11" s="102"/>
      <c r="F11" s="102"/>
      <c r="G11" s="102"/>
      <c r="H11" s="102"/>
    </row>
    <row r="12" spans="2:8">
      <c r="B12" s="56"/>
      <c r="C12" s="56"/>
      <c r="D12" s="56"/>
      <c r="E12" s="56"/>
      <c r="F12" s="56"/>
      <c r="G12" s="56"/>
      <c r="H12" s="56"/>
    </row>
    <row r="13" spans="2:8" ht="21" customHeight="1">
      <c r="B13" s="55" t="s">
        <v>56</v>
      </c>
    </row>
    <row r="14" spans="2:8" ht="15">
      <c r="B14" s="54" t="s">
        <v>53</v>
      </c>
    </row>
    <row r="15" spans="2:8" ht="15">
      <c r="B15" s="54" t="s">
        <v>52</v>
      </c>
    </row>
    <row r="16" spans="2:8" ht="15">
      <c r="B16" s="54" t="s">
        <v>51</v>
      </c>
    </row>
    <row r="17" spans="2:7" ht="15">
      <c r="B17" s="54" t="s">
        <v>50</v>
      </c>
    </row>
    <row r="18" spans="2:7" ht="15">
      <c r="B18" s="54" t="s">
        <v>49</v>
      </c>
    </row>
    <row r="19" spans="2:7" ht="15">
      <c r="B19" s="54" t="s">
        <v>48</v>
      </c>
    </row>
    <row r="20" spans="2:7" ht="15">
      <c r="B20" s="54" t="s">
        <v>47</v>
      </c>
    </row>
    <row r="21" spans="2:7" ht="15">
      <c r="B21" s="54" t="s">
        <v>46</v>
      </c>
    </row>
    <row r="22" spans="2:7" ht="15">
      <c r="B22" s="54" t="s">
        <v>45</v>
      </c>
    </row>
    <row r="23" spans="2:7" ht="15">
      <c r="B23" s="54" t="s">
        <v>44</v>
      </c>
    </row>
    <row r="29" spans="2:7" ht="50">
      <c r="B29" s="53"/>
      <c r="C29" s="52" t="s">
        <v>55</v>
      </c>
      <c r="D29" s="51"/>
      <c r="E29" s="51"/>
      <c r="F29" s="51"/>
      <c r="G29" s="50"/>
    </row>
    <row r="30" spans="2:7">
      <c r="B30" s="46"/>
      <c r="C30" s="1"/>
      <c r="D30" s="1"/>
      <c r="E30" s="1"/>
      <c r="F30" s="1"/>
      <c r="G30" s="45"/>
    </row>
    <row r="31" spans="2:7" ht="16">
      <c r="B31" s="49" t="s">
        <v>43</v>
      </c>
      <c r="C31" s="1"/>
      <c r="D31" s="1"/>
      <c r="E31" s="1"/>
      <c r="F31" s="1"/>
      <c r="G31" s="45"/>
    </row>
    <row r="32" spans="2:7" ht="16">
      <c r="B32" s="48" t="s">
        <v>42</v>
      </c>
      <c r="C32" s="1"/>
      <c r="D32" s="1"/>
      <c r="E32" s="1"/>
      <c r="F32" s="1"/>
      <c r="G32" s="45"/>
    </row>
    <row r="33" spans="2:7" ht="16">
      <c r="B33" s="48"/>
      <c r="C33" s="47" t="s">
        <v>41</v>
      </c>
      <c r="D33" s="47"/>
      <c r="E33" s="47"/>
      <c r="F33" s="47"/>
      <c r="G33" s="45"/>
    </row>
    <row r="34" spans="2:7" ht="16">
      <c r="B34" s="48" t="s">
        <v>39</v>
      </c>
      <c r="C34" s="47"/>
      <c r="D34" s="47"/>
      <c r="E34" s="47"/>
      <c r="F34" s="47"/>
      <c r="G34" s="45"/>
    </row>
    <row r="35" spans="2:7" ht="16">
      <c r="B35" s="48"/>
      <c r="C35" s="47" t="s">
        <v>38</v>
      </c>
      <c r="D35" s="47"/>
      <c r="E35" s="47"/>
      <c r="F35" s="47"/>
      <c r="G35" s="45"/>
    </row>
    <row r="36" spans="2:7" ht="16">
      <c r="B36" s="48"/>
      <c r="C36" s="47" t="s">
        <v>37</v>
      </c>
      <c r="D36" s="47"/>
      <c r="E36" s="47"/>
      <c r="F36" s="47"/>
      <c r="G36" s="45"/>
    </row>
    <row r="37" spans="2:7" ht="16">
      <c r="B37" s="46"/>
      <c r="C37" s="47" t="s">
        <v>36</v>
      </c>
      <c r="D37" s="47"/>
      <c r="E37" s="47"/>
      <c r="F37" s="47"/>
      <c r="G37" s="45"/>
    </row>
    <row r="38" spans="2:7">
      <c r="B38" s="46"/>
      <c r="C38" s="1"/>
      <c r="D38" s="1"/>
      <c r="E38" s="1"/>
      <c r="F38" s="1"/>
      <c r="G38" s="45"/>
    </row>
    <row r="39" spans="2:7">
      <c r="B39" s="44"/>
      <c r="C39" s="43"/>
      <c r="D39" s="43"/>
      <c r="E39" s="43"/>
      <c r="F39" s="43"/>
      <c r="G39" s="42"/>
    </row>
  </sheetData>
  <sheetProtection sheet="1" objects="1" scenarios="1"/>
  <mergeCells count="1">
    <mergeCell ref="B4:H11"/>
  </mergeCells>
  <phoneticPr fontId="1"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Home</vt:lpstr>
      <vt:lpstr>Grading Scale</vt:lpstr>
      <vt:lpstr>Report Cards</vt:lpstr>
      <vt:lpstr>Info and Copyright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dc:creator>
  <cp:lastModifiedBy>Brett</cp:lastModifiedBy>
  <cp:lastPrinted>2013-09-04T19:20:00Z</cp:lastPrinted>
  <dcterms:created xsi:type="dcterms:W3CDTF">2013-02-05T17:35:04Z</dcterms:created>
  <dcterms:modified xsi:type="dcterms:W3CDTF">2013-09-04T21:35:57Z</dcterms:modified>
</cp:coreProperties>
</file>